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420" windowWidth="1980" windowHeight="1170" tabRatio="947" firstSheet="24" activeTab="53"/>
  </bookViews>
  <sheets>
    <sheet name="2 " sheetId="53" r:id="rId1"/>
    <sheet name="3 " sheetId="6" r:id="rId2"/>
    <sheet name="4." sheetId="7" r:id="rId3"/>
    <sheet name="5" sheetId="8" r:id="rId4"/>
    <sheet name="6" sheetId="9" r:id="rId5"/>
    <sheet name="7م" sheetId="10" r:id="rId6"/>
    <sheet name="8ف" sheetId="11" r:id="rId7"/>
    <sheet name="9" sheetId="114" r:id="rId8"/>
    <sheet name="10" sheetId="115" r:id="rId9"/>
    <sheet name="11" sheetId="116" r:id="rId10"/>
    <sheet name="12" sheetId="117" r:id="rId11"/>
    <sheet name="13" sheetId="118" r:id="rId12"/>
    <sheet name="14" sheetId="119" r:id="rId13"/>
    <sheet name="15 م" sheetId="120" r:id="rId14"/>
    <sheet name=" 16 ف" sheetId="121" r:id="rId15"/>
    <sheet name="17" sheetId="86" r:id="rId16"/>
    <sheet name="18" sheetId="106" r:id="rId17"/>
    <sheet name="19ج" sheetId="107" r:id="rId18"/>
    <sheet name="20" sheetId="108" r:id="rId19"/>
    <sheet name="21" sheetId="109" r:id="rId20"/>
    <sheet name="22" sheetId="110" r:id="rId21"/>
    <sheet name="23" sheetId="111" r:id="rId22"/>
    <sheet name="24" sheetId="112" r:id="rId23"/>
    <sheet name="25ف" sheetId="113" r:id="rId24"/>
    <sheet name="26" sheetId="95" r:id="rId25"/>
    <sheet name="27" sheetId="96" r:id="rId26"/>
    <sheet name="28" sheetId="97" r:id="rId27"/>
    <sheet name="29" sheetId="98" r:id="rId28"/>
    <sheet name="30" sheetId="99" r:id="rId29"/>
    <sheet name="32" sheetId="101" r:id="rId30"/>
    <sheet name="33" sheetId="102" r:id="rId31"/>
    <sheet name="34" sheetId="103" r:id="rId32"/>
    <sheet name="ف35" sheetId="104" r:id="rId33"/>
    <sheet name="36" sheetId="36" r:id="rId34"/>
    <sheet name="37" sheetId="37" r:id="rId35"/>
    <sheet name="38" sheetId="38" r:id="rId36"/>
    <sheet name="39 " sheetId="130" r:id="rId37"/>
    <sheet name="40 " sheetId="131" r:id="rId38"/>
    <sheet name="41 " sheetId="132" r:id="rId39"/>
    <sheet name="42" sheetId="133" r:id="rId40"/>
    <sheet name="43 " sheetId="134" r:id="rId41"/>
    <sheet name="44 " sheetId="135" r:id="rId42"/>
    <sheet name="45 " sheetId="136" r:id="rId43"/>
    <sheet name="46 " sheetId="137" r:id="rId44"/>
    <sheet name="47ف (2)" sheetId="139" r:id="rId45"/>
    <sheet name="48n" sheetId="67" r:id="rId46"/>
    <sheet name="49" sheetId="48" r:id="rId47"/>
    <sheet name="49cont" sheetId="68" r:id="rId48"/>
    <sheet name="50" sheetId="69" r:id="rId49"/>
    <sheet name="51" sheetId="70" r:id="rId50"/>
    <sheet name="52" sheetId="71" r:id="rId51"/>
    <sheet name="53" sheetId="72" r:id="rId52"/>
    <sheet name="54" sheetId="73" r:id="rId53"/>
    <sheet name="55" sheetId="74" r:id="rId54"/>
    <sheet name="Sheet1" sheetId="77" r:id="rId55"/>
  </sheets>
  <definedNames>
    <definedName name="_xlnm.Print_Area" localSheetId="14">' 16 ف'!$A$1:$Q$25</definedName>
    <definedName name="_xlnm.Print_Area" localSheetId="8">'10'!$A$1:$S$24</definedName>
    <definedName name="_xlnm.Print_Area" localSheetId="9">'11'!$A$1:$U$26</definedName>
    <definedName name="_xlnm.Print_Area" localSheetId="10">'12'!$A$1:$G$27</definedName>
    <definedName name="_xlnm.Print_Area" localSheetId="11">'13'!$A$1:$S$27</definedName>
    <definedName name="_xlnm.Print_Area" localSheetId="12">'14'!$A$1:$AC$24</definedName>
    <definedName name="_xlnm.Print_Area" localSheetId="13">'15 م'!$A$1:$Q$31</definedName>
    <definedName name="_xlnm.Print_Area" localSheetId="15">'17'!$A$1:$Q$18</definedName>
    <definedName name="_xlnm.Print_Area" localSheetId="16">'18'!$A$1:$U$18</definedName>
    <definedName name="_xlnm.Print_Area" localSheetId="17">'19ج'!$A$1:$J$20</definedName>
    <definedName name="_xlnm.Print_Area" localSheetId="0">'2 '!$A$1:$J$25</definedName>
    <definedName name="_xlnm.Print_Area" localSheetId="18">'20'!$A$1:$Q$19</definedName>
    <definedName name="_xlnm.Print_Area" localSheetId="19">'21'!$A$1:$U$19</definedName>
    <definedName name="_xlnm.Print_Area" localSheetId="20">'22'!$A$1:$O$18</definedName>
    <definedName name="_xlnm.Print_Area" localSheetId="21">'23'!$A$1:$U$18</definedName>
    <definedName name="_xlnm.Print_Area" localSheetId="22">'24'!$A$1:$Q$18</definedName>
    <definedName name="_xlnm.Print_Area" localSheetId="23">'25ف'!$A$1:$Q$19</definedName>
    <definedName name="_xlnm.Print_Area" localSheetId="24">'26'!$A$1:$Q$11</definedName>
    <definedName name="_xlnm.Print_Area" localSheetId="25">'27'!$A$1:$AA$21</definedName>
    <definedName name="_xlnm.Print_Area" localSheetId="26">'28'!$A$1:$J$21</definedName>
    <definedName name="_xlnm.Print_Area" localSheetId="27">'29'!$A$1:$R$23</definedName>
    <definedName name="_xlnm.Print_Area" localSheetId="1">'3 '!$A$1:$Q$20</definedName>
    <definedName name="_xlnm.Print_Area" localSheetId="28">'30'!$A$1:$W$25</definedName>
    <definedName name="_xlnm.Print_Area" localSheetId="29">'32'!$A$1:$AA$17</definedName>
    <definedName name="_xlnm.Print_Area" localSheetId="30">'33'!$A$1:$S$16</definedName>
    <definedName name="_xlnm.Print_Area" localSheetId="31">'34'!$A$1:$Q$24</definedName>
    <definedName name="_xlnm.Print_Area" localSheetId="33">'36'!$A$1:$O$24</definedName>
    <definedName name="_xlnm.Print_Area" localSheetId="34">'37'!$A$1:$AC$24</definedName>
    <definedName name="_xlnm.Print_Area" localSheetId="35">'38'!$A$1:$I$15</definedName>
    <definedName name="_xlnm.Print_Area" localSheetId="36">'39 '!$A$1:$AC$46</definedName>
    <definedName name="_xlnm.Print_Area" localSheetId="2">'4.'!$A$1:$Q$21</definedName>
    <definedName name="_xlnm.Print_Area" localSheetId="37">'40 '!$A$1:$O$25</definedName>
    <definedName name="_xlnm.Print_Area" localSheetId="38">'41 '!$A$1:$G$19</definedName>
    <definedName name="_xlnm.Print_Area" localSheetId="40">'43 '!$A$1:$G$19</definedName>
    <definedName name="_xlnm.Print_Area" localSheetId="41">'44 '!$A$1:$AA$26</definedName>
    <definedName name="_xlnm.Print_Area" localSheetId="42">'45 '!$A$1:$I$24</definedName>
    <definedName name="_xlnm.Print_Area" localSheetId="43">'46 '!$A$1:$Q$25</definedName>
    <definedName name="_xlnm.Print_Area" localSheetId="44">'47ف (2)'!$A$1:$R$24</definedName>
    <definedName name="_xlnm.Print_Area" localSheetId="46">'49'!$A$1:$H$24</definedName>
    <definedName name="_xlnm.Print_Area" localSheetId="3">'5'!$A$1:$Q$23</definedName>
    <definedName name="_xlnm.Print_Area" localSheetId="4">'6'!$A$1:$R$24</definedName>
    <definedName name="_xlnm.Print_Area" localSheetId="5">'7م'!$A$1:$Q$26</definedName>
    <definedName name="_xlnm.Print_Area" localSheetId="6">'8ف'!$A$1:$Q$25</definedName>
    <definedName name="_xlnm.Print_Area" localSheetId="7">'9'!$A$1:$O$23</definedName>
    <definedName name="_xlnm.Print_Area" localSheetId="32">ف35!$A$1:$Q$19</definedName>
  </definedNames>
  <calcPr calcId="145621"/>
</workbook>
</file>

<file path=xl/calcChain.xml><?xml version="1.0" encoding="utf-8"?>
<calcChain xmlns="http://schemas.openxmlformats.org/spreadsheetml/2006/main">
  <c r="C47" i="72" l="1"/>
  <c r="D46" i="72"/>
  <c r="B47" i="72"/>
  <c r="D45" i="72"/>
  <c r="D44" i="72"/>
  <c r="D40" i="72"/>
  <c r="D39" i="72"/>
  <c r="D38" i="72"/>
  <c r="D34" i="72"/>
  <c r="D35" i="72"/>
  <c r="D36" i="72"/>
  <c r="D37" i="72"/>
  <c r="D28" i="72"/>
  <c r="D21" i="72"/>
  <c r="D19" i="72"/>
  <c r="D25" i="72"/>
  <c r="J23" i="36" l="1"/>
  <c r="I23" i="36"/>
  <c r="K12" i="36"/>
  <c r="K22" i="36"/>
  <c r="K21" i="36"/>
  <c r="K20" i="36"/>
  <c r="K19" i="36"/>
  <c r="K18" i="36"/>
  <c r="K17" i="36"/>
  <c r="K16" i="36"/>
  <c r="K15" i="36"/>
  <c r="K14" i="36"/>
  <c r="K13" i="36"/>
  <c r="K11" i="36"/>
  <c r="K10" i="36"/>
  <c r="K9" i="36"/>
  <c r="K8" i="36"/>
  <c r="K23" i="36" s="1"/>
  <c r="D23" i="67"/>
  <c r="C24" i="67"/>
  <c r="B23" i="8"/>
  <c r="O11" i="8"/>
  <c r="N11" i="8"/>
  <c r="D11" i="8"/>
  <c r="M24" i="137"/>
  <c r="L24" i="137"/>
  <c r="K24" i="137"/>
  <c r="J24" i="137"/>
  <c r="I24" i="137"/>
  <c r="H24" i="137"/>
  <c r="G24" i="137"/>
  <c r="F24" i="137"/>
  <c r="E24" i="137"/>
  <c r="D24" i="137"/>
  <c r="C24" i="137"/>
  <c r="B24" i="137"/>
  <c r="M13" i="6" l="1"/>
  <c r="N13" i="6"/>
  <c r="O12" i="6"/>
  <c r="N12" i="10"/>
  <c r="O12" i="10"/>
  <c r="I12" i="6"/>
  <c r="H13" i="6"/>
  <c r="G13" i="6"/>
  <c r="B24" i="139" l="1"/>
  <c r="C22" i="11"/>
  <c r="D22" i="11"/>
  <c r="E22" i="11"/>
  <c r="F22" i="11"/>
  <c r="G22" i="11"/>
  <c r="H22" i="11"/>
  <c r="I22" i="11"/>
  <c r="J22" i="11"/>
  <c r="K22" i="11"/>
  <c r="L22" i="11"/>
  <c r="M22" i="11"/>
  <c r="B22" i="11"/>
  <c r="C21" i="11"/>
  <c r="D21" i="11"/>
  <c r="E21" i="11"/>
  <c r="F21" i="11"/>
  <c r="G21" i="11"/>
  <c r="H21" i="11"/>
  <c r="I21" i="11"/>
  <c r="J21" i="11"/>
  <c r="K21" i="11"/>
  <c r="L21" i="11"/>
  <c r="M21" i="11"/>
  <c r="B21" i="11"/>
  <c r="C20" i="11"/>
  <c r="D20" i="11"/>
  <c r="E20" i="11"/>
  <c r="F20" i="11"/>
  <c r="G20" i="11"/>
  <c r="H20" i="11"/>
  <c r="I20" i="11"/>
  <c r="J20" i="11"/>
  <c r="K20" i="11"/>
  <c r="L20" i="11"/>
  <c r="M20" i="11"/>
  <c r="B20" i="11"/>
  <c r="C19" i="11"/>
  <c r="D19" i="11"/>
  <c r="E19" i="11"/>
  <c r="F19" i="11"/>
  <c r="G19" i="11"/>
  <c r="H19" i="11"/>
  <c r="I19" i="11"/>
  <c r="J19" i="11"/>
  <c r="K19" i="11"/>
  <c r="L19" i="11"/>
  <c r="M19" i="11"/>
  <c r="B19" i="11"/>
  <c r="C18" i="11"/>
  <c r="D18" i="11"/>
  <c r="E18" i="11"/>
  <c r="F18" i="11"/>
  <c r="G18" i="11"/>
  <c r="H18" i="11"/>
  <c r="I18" i="11"/>
  <c r="J18" i="11"/>
  <c r="K18" i="11"/>
  <c r="L18" i="11"/>
  <c r="M18" i="11"/>
  <c r="B18" i="11"/>
  <c r="C17" i="11"/>
  <c r="D17" i="11"/>
  <c r="E17" i="11"/>
  <c r="F17" i="11"/>
  <c r="G17" i="11"/>
  <c r="H17" i="11"/>
  <c r="I17" i="11"/>
  <c r="J17" i="11"/>
  <c r="K17" i="11"/>
  <c r="L17" i="11"/>
  <c r="M17" i="11"/>
  <c r="B17" i="11"/>
  <c r="C16" i="11"/>
  <c r="D16" i="11"/>
  <c r="E16" i="11"/>
  <c r="F16" i="11"/>
  <c r="G16" i="11"/>
  <c r="H16" i="11"/>
  <c r="I16" i="11"/>
  <c r="J16" i="11"/>
  <c r="K16" i="11"/>
  <c r="L16" i="11"/>
  <c r="M16" i="11"/>
  <c r="B16" i="11"/>
  <c r="C15" i="11"/>
  <c r="D15" i="11"/>
  <c r="E15" i="11"/>
  <c r="F15" i="11"/>
  <c r="G15" i="11"/>
  <c r="H15" i="11"/>
  <c r="I15" i="11"/>
  <c r="J15" i="11"/>
  <c r="K15" i="11"/>
  <c r="L15" i="11"/>
  <c r="M15" i="11"/>
  <c r="B15" i="11"/>
  <c r="C14" i="11"/>
  <c r="D14" i="11"/>
  <c r="E14" i="11"/>
  <c r="F14" i="11"/>
  <c r="G14" i="11"/>
  <c r="H14" i="11"/>
  <c r="I14" i="11"/>
  <c r="J14" i="11"/>
  <c r="K14" i="11"/>
  <c r="L14" i="11"/>
  <c r="M14" i="11"/>
  <c r="B14" i="11"/>
  <c r="C13" i="11"/>
  <c r="D13" i="11"/>
  <c r="E13" i="11"/>
  <c r="F13" i="11"/>
  <c r="G13" i="11"/>
  <c r="H13" i="11"/>
  <c r="I13" i="11"/>
  <c r="J13" i="11"/>
  <c r="K13" i="11"/>
  <c r="L13" i="11"/>
  <c r="M13" i="11"/>
  <c r="B13" i="11"/>
  <c r="L12" i="11"/>
  <c r="N12" i="11" s="1"/>
  <c r="M12" i="11"/>
  <c r="O12" i="11" s="1"/>
  <c r="C11" i="11"/>
  <c r="D11" i="11"/>
  <c r="E11" i="11"/>
  <c r="F11" i="11"/>
  <c r="G11" i="11"/>
  <c r="H11" i="11"/>
  <c r="I11" i="11"/>
  <c r="J11" i="11"/>
  <c r="K11" i="11"/>
  <c r="L11" i="11"/>
  <c r="M11" i="11"/>
  <c r="B11" i="11"/>
  <c r="C10" i="11"/>
  <c r="D10" i="11"/>
  <c r="E10" i="11"/>
  <c r="F10" i="11"/>
  <c r="G10" i="11"/>
  <c r="H10" i="11"/>
  <c r="I10" i="11"/>
  <c r="J10" i="11"/>
  <c r="K10" i="11"/>
  <c r="L10" i="11"/>
  <c r="M10" i="11"/>
  <c r="B10" i="11"/>
  <c r="C9" i="11"/>
  <c r="D9" i="11"/>
  <c r="E9" i="11"/>
  <c r="F9" i="11"/>
  <c r="G9" i="11"/>
  <c r="H9" i="11"/>
  <c r="I9" i="11"/>
  <c r="J9" i="11"/>
  <c r="K9" i="11"/>
  <c r="L9" i="11"/>
  <c r="M9" i="11"/>
  <c r="B9" i="11"/>
  <c r="C8" i="11"/>
  <c r="D8" i="11"/>
  <c r="E8" i="11"/>
  <c r="E23" i="11" s="1"/>
  <c r="F8" i="11"/>
  <c r="F23" i="11" s="1"/>
  <c r="G8" i="11"/>
  <c r="H8" i="11"/>
  <c r="I8" i="11"/>
  <c r="I23" i="11" s="1"/>
  <c r="J8" i="11"/>
  <c r="J23" i="11" s="1"/>
  <c r="K8" i="11"/>
  <c r="L8" i="11"/>
  <c r="M8" i="11"/>
  <c r="B8" i="11"/>
  <c r="B23" i="11" s="1"/>
  <c r="N10" i="10"/>
  <c r="O10" i="10"/>
  <c r="N11" i="10"/>
  <c r="O11" i="10"/>
  <c r="N13" i="10"/>
  <c r="O13" i="10"/>
  <c r="N14" i="10"/>
  <c r="O14" i="10"/>
  <c r="N15" i="10"/>
  <c r="O15" i="10"/>
  <c r="N16" i="10"/>
  <c r="O16" i="10"/>
  <c r="N17" i="10"/>
  <c r="O17" i="10"/>
  <c r="N18" i="10"/>
  <c r="O18" i="10"/>
  <c r="N19" i="10"/>
  <c r="O19" i="10"/>
  <c r="N20" i="10"/>
  <c r="O20" i="10"/>
  <c r="N21" i="10"/>
  <c r="O21" i="10"/>
  <c r="N22" i="10"/>
  <c r="O22" i="10"/>
  <c r="O9" i="10"/>
  <c r="N9" i="10"/>
  <c r="O8" i="10"/>
  <c r="N8" i="10"/>
  <c r="C22" i="120"/>
  <c r="D22" i="120"/>
  <c r="E22" i="120"/>
  <c r="F22" i="120"/>
  <c r="G22" i="120"/>
  <c r="H22" i="120"/>
  <c r="I22" i="120"/>
  <c r="J22" i="120"/>
  <c r="K22" i="120"/>
  <c r="L22" i="120"/>
  <c r="M22" i="120"/>
  <c r="B22" i="120"/>
  <c r="C18" i="112"/>
  <c r="B18" i="112"/>
  <c r="P12" i="11" l="1"/>
  <c r="L23" i="11"/>
  <c r="H23" i="11"/>
  <c r="D23" i="11"/>
  <c r="M23" i="11"/>
  <c r="K23" i="11"/>
  <c r="G23" i="11"/>
  <c r="C23" i="11"/>
  <c r="C13" i="6"/>
  <c r="L12" i="6"/>
  <c r="F12" i="6"/>
  <c r="C24" i="139"/>
  <c r="D24" i="139"/>
  <c r="E24" i="139"/>
  <c r="F24" i="139"/>
  <c r="G24" i="139"/>
  <c r="H24" i="139"/>
  <c r="I24" i="139"/>
  <c r="J24" i="139"/>
  <c r="K24" i="139"/>
  <c r="L24" i="139"/>
  <c r="M24" i="139"/>
  <c r="O23" i="139"/>
  <c r="N23" i="139"/>
  <c r="P23" i="139" s="1"/>
  <c r="O22" i="139"/>
  <c r="N22" i="139"/>
  <c r="O21" i="139"/>
  <c r="N21" i="139"/>
  <c r="P21" i="139" s="1"/>
  <c r="O20" i="139"/>
  <c r="N20" i="139"/>
  <c r="O19" i="139"/>
  <c r="N19" i="139"/>
  <c r="P19" i="139" s="1"/>
  <c r="O18" i="139"/>
  <c r="N18" i="139"/>
  <c r="O17" i="139"/>
  <c r="N17" i="139"/>
  <c r="P17" i="139" s="1"/>
  <c r="O16" i="139"/>
  <c r="N16" i="139"/>
  <c r="O15" i="139"/>
  <c r="N15" i="139"/>
  <c r="P15" i="139" s="1"/>
  <c r="O14" i="139"/>
  <c r="N14" i="139"/>
  <c r="O13" i="139"/>
  <c r="N13" i="139"/>
  <c r="O12" i="139"/>
  <c r="N12" i="139"/>
  <c r="O11" i="139"/>
  <c r="N11" i="139"/>
  <c r="P11" i="139" s="1"/>
  <c r="O10" i="139"/>
  <c r="N10" i="139"/>
  <c r="O9" i="139"/>
  <c r="N9" i="139"/>
  <c r="P9" i="139" s="1"/>
  <c r="P12" i="139" l="1"/>
  <c r="P14" i="139"/>
  <c r="P16" i="139"/>
  <c r="P18" i="139"/>
  <c r="P20" i="139"/>
  <c r="P22" i="139"/>
  <c r="O24" i="139"/>
  <c r="P13" i="139"/>
  <c r="N24" i="139"/>
  <c r="P10" i="139"/>
  <c r="Q19" i="139"/>
  <c r="Q24" i="139" s="1"/>
  <c r="P24" i="139" l="1"/>
  <c r="O23" i="137"/>
  <c r="N23" i="137"/>
  <c r="O22" i="137"/>
  <c r="N22" i="137"/>
  <c r="P22" i="137" s="1"/>
  <c r="O21" i="137"/>
  <c r="N21" i="137"/>
  <c r="P21" i="137" s="1"/>
  <c r="O20" i="137"/>
  <c r="N20" i="137"/>
  <c r="P20" i="137" s="1"/>
  <c r="O19" i="137"/>
  <c r="N19" i="137"/>
  <c r="P19" i="137" s="1"/>
  <c r="O18" i="137"/>
  <c r="N18" i="137"/>
  <c r="P18" i="137" s="1"/>
  <c r="O17" i="137"/>
  <c r="N17" i="137"/>
  <c r="P17" i="137" s="1"/>
  <c r="O16" i="137"/>
  <c r="N16" i="137"/>
  <c r="P16" i="137" s="1"/>
  <c r="O15" i="137"/>
  <c r="N15" i="137"/>
  <c r="P15" i="137" s="1"/>
  <c r="O14" i="137"/>
  <c r="N14" i="137"/>
  <c r="P14" i="137" s="1"/>
  <c r="O13" i="137"/>
  <c r="N13" i="137"/>
  <c r="O12" i="137"/>
  <c r="N12" i="137"/>
  <c r="P12" i="137" s="1"/>
  <c r="O11" i="137"/>
  <c r="N11" i="137"/>
  <c r="P11" i="137" s="1"/>
  <c r="O10" i="137"/>
  <c r="N10" i="137"/>
  <c r="O9" i="137"/>
  <c r="N9" i="137"/>
  <c r="E21" i="136"/>
  <c r="C21" i="136"/>
  <c r="G20" i="136"/>
  <c r="G19" i="136"/>
  <c r="G18" i="136"/>
  <c r="G17" i="136"/>
  <c r="G16" i="136"/>
  <c r="G15" i="136"/>
  <c r="G14" i="136"/>
  <c r="G13" i="136"/>
  <c r="G12" i="136"/>
  <c r="G11" i="136"/>
  <c r="G10" i="136"/>
  <c r="G9" i="136"/>
  <c r="G8" i="136"/>
  <c r="G7" i="136"/>
  <c r="B23" i="135"/>
  <c r="W23" i="135"/>
  <c r="V23" i="135"/>
  <c r="U23" i="135"/>
  <c r="T23" i="135"/>
  <c r="S23" i="135"/>
  <c r="R23" i="135"/>
  <c r="Q23" i="135"/>
  <c r="P23" i="135"/>
  <c r="O23" i="135"/>
  <c r="N23" i="135"/>
  <c r="M23" i="135"/>
  <c r="L23" i="135"/>
  <c r="K23" i="135"/>
  <c r="J23" i="135"/>
  <c r="I23" i="135"/>
  <c r="H23" i="135"/>
  <c r="G23" i="135"/>
  <c r="F23" i="135"/>
  <c r="E23" i="135"/>
  <c r="D23" i="135"/>
  <c r="C23" i="135"/>
  <c r="Y22" i="135"/>
  <c r="X22" i="135"/>
  <c r="Z22" i="135" s="1"/>
  <c r="Y21" i="135"/>
  <c r="X21" i="135"/>
  <c r="Z21" i="135" s="1"/>
  <c r="Y20" i="135"/>
  <c r="X20" i="135"/>
  <c r="Z20" i="135" s="1"/>
  <c r="Y19" i="135"/>
  <c r="X19" i="135"/>
  <c r="Z19" i="135" s="1"/>
  <c r="Y18" i="135"/>
  <c r="X18" i="135"/>
  <c r="Z18" i="135" s="1"/>
  <c r="Y17" i="135"/>
  <c r="X17" i="135"/>
  <c r="Z17" i="135" s="1"/>
  <c r="Y16" i="135"/>
  <c r="X16" i="135"/>
  <c r="Z16" i="135" s="1"/>
  <c r="Y15" i="135"/>
  <c r="X15" i="135"/>
  <c r="Z15" i="135" s="1"/>
  <c r="Y14" i="135"/>
  <c r="X14" i="135"/>
  <c r="Z14" i="135" s="1"/>
  <c r="Y13" i="135"/>
  <c r="X13" i="135"/>
  <c r="Z13" i="135" s="1"/>
  <c r="Y12" i="135"/>
  <c r="X12" i="135"/>
  <c r="Y11" i="135"/>
  <c r="X11" i="135"/>
  <c r="Z11" i="135" s="1"/>
  <c r="Y10" i="135"/>
  <c r="X10" i="135"/>
  <c r="Z10" i="135" s="1"/>
  <c r="Y9" i="135"/>
  <c r="X9" i="135"/>
  <c r="Z9" i="135" s="1"/>
  <c r="Y8" i="135"/>
  <c r="X8" i="135"/>
  <c r="D11" i="134"/>
  <c r="E10" i="134"/>
  <c r="E20" i="133"/>
  <c r="D20" i="133"/>
  <c r="P9" i="137" l="1"/>
  <c r="N24" i="137"/>
  <c r="Y23" i="135"/>
  <c r="O24" i="137"/>
  <c r="P13" i="137"/>
  <c r="Z12" i="135"/>
  <c r="P23" i="137"/>
  <c r="P10" i="137"/>
  <c r="G21" i="136"/>
  <c r="X23" i="135"/>
  <c r="Z8" i="135"/>
  <c r="Z23" i="135" s="1"/>
  <c r="E9" i="134"/>
  <c r="E8" i="134"/>
  <c r="C11" i="134"/>
  <c r="E11" i="134" s="1"/>
  <c r="F23" i="133"/>
  <c r="F22" i="133"/>
  <c r="F21" i="133"/>
  <c r="F20" i="133"/>
  <c r="F19" i="133"/>
  <c r="F18" i="133"/>
  <c r="F17" i="133"/>
  <c r="E16" i="133"/>
  <c r="E25" i="133" s="1"/>
  <c r="D16" i="133"/>
  <c r="D25" i="133" s="1"/>
  <c r="F15" i="133"/>
  <c r="F14" i="133"/>
  <c r="F13" i="133"/>
  <c r="F12" i="133"/>
  <c r="F11" i="133"/>
  <c r="F10" i="133"/>
  <c r="F9" i="133"/>
  <c r="F8" i="133"/>
  <c r="E8" i="132"/>
  <c r="D19" i="132"/>
  <c r="C19" i="132"/>
  <c r="E17" i="132"/>
  <c r="E16" i="132"/>
  <c r="E15" i="132"/>
  <c r="E14" i="132"/>
  <c r="E13" i="132"/>
  <c r="E12" i="132"/>
  <c r="E11" i="132"/>
  <c r="E10" i="132"/>
  <c r="E9" i="132"/>
  <c r="L7" i="131"/>
  <c r="M7" i="131"/>
  <c r="N7" i="131" s="1"/>
  <c r="L8" i="131"/>
  <c r="M8" i="131"/>
  <c r="M25" i="131" s="1"/>
  <c r="L9" i="131"/>
  <c r="M9" i="131"/>
  <c r="N9" i="131" s="1"/>
  <c r="L10" i="131"/>
  <c r="M10" i="131"/>
  <c r="N10" i="131" s="1"/>
  <c r="L11" i="131"/>
  <c r="M11" i="131"/>
  <c r="N11" i="131" s="1"/>
  <c r="L12" i="131"/>
  <c r="M12" i="131"/>
  <c r="L13" i="131"/>
  <c r="M13" i="131"/>
  <c r="N13" i="131"/>
  <c r="L14" i="131"/>
  <c r="M14" i="131"/>
  <c r="L15" i="131"/>
  <c r="M15" i="131"/>
  <c r="L16" i="131"/>
  <c r="M16" i="131"/>
  <c r="L17" i="131"/>
  <c r="M17" i="131"/>
  <c r="N17" i="131" s="1"/>
  <c r="L18" i="131"/>
  <c r="M18" i="131"/>
  <c r="L19" i="131"/>
  <c r="M19" i="131"/>
  <c r="N19" i="131"/>
  <c r="L20" i="131"/>
  <c r="M20" i="131"/>
  <c r="N20" i="131" s="1"/>
  <c r="L21" i="131"/>
  <c r="M21" i="131"/>
  <c r="N21" i="131" s="1"/>
  <c r="L22" i="131"/>
  <c r="M22" i="131"/>
  <c r="L23" i="131"/>
  <c r="N23" i="131" s="1"/>
  <c r="M23" i="131"/>
  <c r="L24" i="131"/>
  <c r="M24" i="131"/>
  <c r="K25" i="131"/>
  <c r="J25" i="131"/>
  <c r="I25" i="131"/>
  <c r="H25" i="131"/>
  <c r="G25" i="131"/>
  <c r="F25" i="131"/>
  <c r="E25" i="131"/>
  <c r="D25" i="131"/>
  <c r="C25" i="131"/>
  <c r="B25" i="131"/>
  <c r="AA30" i="130"/>
  <c r="AA31" i="130"/>
  <c r="AA32" i="130"/>
  <c r="C45" i="130"/>
  <c r="E45" i="130"/>
  <c r="G45" i="130"/>
  <c r="I45" i="130"/>
  <c r="K45" i="130"/>
  <c r="M45" i="130"/>
  <c r="O45" i="130"/>
  <c r="Q45" i="130"/>
  <c r="S45" i="130"/>
  <c r="U45" i="130"/>
  <c r="W45" i="130"/>
  <c r="Y45" i="130"/>
  <c r="AA34" i="130"/>
  <c r="AA35" i="130"/>
  <c r="AA36" i="130"/>
  <c r="AA37" i="130"/>
  <c r="AA38" i="130"/>
  <c r="AA39" i="130"/>
  <c r="AA40" i="130"/>
  <c r="AA41" i="130"/>
  <c r="AA42" i="130"/>
  <c r="AA43" i="130"/>
  <c r="AA44" i="130"/>
  <c r="X45" i="130"/>
  <c r="V45" i="130"/>
  <c r="T45" i="130"/>
  <c r="R45" i="130"/>
  <c r="P45" i="130"/>
  <c r="N45" i="130"/>
  <c r="L45" i="130"/>
  <c r="J45" i="130"/>
  <c r="H45" i="130"/>
  <c r="F45" i="130"/>
  <c r="D45" i="130"/>
  <c r="B45" i="130"/>
  <c r="Z44" i="130"/>
  <c r="Z43" i="130"/>
  <c r="Z42" i="130"/>
  <c r="Z41" i="130"/>
  <c r="Z40" i="130"/>
  <c r="Z39" i="130"/>
  <c r="Z38" i="130"/>
  <c r="Z37" i="130"/>
  <c r="Z36" i="130"/>
  <c r="Z35" i="130"/>
  <c r="Z34" i="130"/>
  <c r="Z33" i="130"/>
  <c r="Z32" i="130"/>
  <c r="Z31" i="130"/>
  <c r="Z30" i="130"/>
  <c r="AA29" i="130"/>
  <c r="Z29" i="130"/>
  <c r="AA23" i="130"/>
  <c r="Z23" i="130"/>
  <c r="AA22" i="130"/>
  <c r="Z22" i="130"/>
  <c r="AA21" i="130"/>
  <c r="Z21" i="130"/>
  <c r="AA20" i="130"/>
  <c r="Z20" i="130"/>
  <c r="AA19" i="130"/>
  <c r="Z19" i="130"/>
  <c r="AA18" i="130"/>
  <c r="Z18" i="130"/>
  <c r="AA17" i="130"/>
  <c r="Z17" i="130"/>
  <c r="AA16" i="130"/>
  <c r="Z16" i="130"/>
  <c r="AA15" i="130"/>
  <c r="Z15" i="130"/>
  <c r="AA14" i="130"/>
  <c r="Z14" i="130"/>
  <c r="AA13" i="130"/>
  <c r="Z13" i="130"/>
  <c r="AA12" i="130"/>
  <c r="Z12" i="130"/>
  <c r="AA11" i="130"/>
  <c r="Z11" i="130"/>
  <c r="AA10" i="130"/>
  <c r="Z10" i="130"/>
  <c r="AA9" i="130"/>
  <c r="Z9" i="130"/>
  <c r="AA8" i="130"/>
  <c r="Z8" i="130"/>
  <c r="AA7" i="130"/>
  <c r="Z7" i="130"/>
  <c r="Z11" i="37"/>
  <c r="AA11" i="37"/>
  <c r="Z12" i="37"/>
  <c r="AA12" i="37"/>
  <c r="Z13" i="37"/>
  <c r="AA13" i="37"/>
  <c r="Z14" i="37"/>
  <c r="AA14" i="37"/>
  <c r="P24" i="137" l="1"/>
  <c r="AB29" i="130"/>
  <c r="N18" i="131"/>
  <c r="N14" i="131"/>
  <c r="N24" i="131"/>
  <c r="N15" i="131"/>
  <c r="N8" i="131"/>
  <c r="F16" i="133"/>
  <c r="F24" i="133"/>
  <c r="F25" i="133" s="1"/>
  <c r="L25" i="131"/>
  <c r="E18" i="132"/>
  <c r="E19" i="132" s="1"/>
  <c r="N22" i="131"/>
  <c r="N16" i="131"/>
  <c r="N12" i="131"/>
  <c r="AB23" i="130"/>
  <c r="AB8" i="130"/>
  <c r="AB9" i="130"/>
  <c r="AB10" i="130"/>
  <c r="AB11" i="130"/>
  <c r="AB12" i="130"/>
  <c r="AB13" i="130"/>
  <c r="AB14" i="130"/>
  <c r="AB15" i="130"/>
  <c r="AB16" i="130"/>
  <c r="AB17" i="130"/>
  <c r="AB18" i="130"/>
  <c r="AB19" i="130"/>
  <c r="AB20" i="130"/>
  <c r="AB21" i="130"/>
  <c r="AB22" i="130"/>
  <c r="AB30" i="130"/>
  <c r="AB31" i="130"/>
  <c r="AB32" i="130"/>
  <c r="AB34" i="130"/>
  <c r="AB35" i="130"/>
  <c r="AB36" i="130"/>
  <c r="AB37" i="130"/>
  <c r="AB38" i="130"/>
  <c r="AB39" i="130"/>
  <c r="AB40" i="130"/>
  <c r="AB41" i="130"/>
  <c r="AB42" i="130"/>
  <c r="AB43" i="130"/>
  <c r="AB44" i="130"/>
  <c r="AA33" i="130"/>
  <c r="AA45" i="130" s="1"/>
  <c r="AB7" i="130"/>
  <c r="Z45" i="130"/>
  <c r="AB33" i="130"/>
  <c r="AB45" i="130" l="1"/>
  <c r="N25" i="131"/>
  <c r="L21" i="114" l="1"/>
  <c r="M21" i="114"/>
  <c r="M21" i="121"/>
  <c r="L21" i="121"/>
  <c r="K21" i="121"/>
  <c r="J21" i="121"/>
  <c r="I21" i="121"/>
  <c r="H21" i="121"/>
  <c r="G21" i="121"/>
  <c r="F21" i="121"/>
  <c r="E21" i="121"/>
  <c r="D21" i="121"/>
  <c r="C21" i="121"/>
  <c r="B21" i="121"/>
  <c r="O20" i="121"/>
  <c r="N20" i="121"/>
  <c r="O19" i="121"/>
  <c r="N19" i="121"/>
  <c r="O18" i="121"/>
  <c r="N18" i="121"/>
  <c r="O17" i="121"/>
  <c r="N17" i="121"/>
  <c r="O16" i="121"/>
  <c r="N16" i="121"/>
  <c r="O15" i="121"/>
  <c r="N15" i="121"/>
  <c r="O14" i="121"/>
  <c r="N14" i="121"/>
  <c r="O13" i="121"/>
  <c r="N13" i="121"/>
  <c r="O12" i="121"/>
  <c r="N12" i="121"/>
  <c r="O11" i="121"/>
  <c r="N11" i="121"/>
  <c r="O10" i="121"/>
  <c r="N10" i="121"/>
  <c r="O9" i="121"/>
  <c r="N9" i="121"/>
  <c r="O8" i="121"/>
  <c r="N8" i="121"/>
  <c r="N21" i="121" s="1"/>
  <c r="O21" i="120"/>
  <c r="N21" i="120"/>
  <c r="O20" i="120"/>
  <c r="N20" i="120"/>
  <c r="P20" i="120" s="1"/>
  <c r="O19" i="120"/>
  <c r="N19" i="120"/>
  <c r="O18" i="120"/>
  <c r="N18" i="120"/>
  <c r="P18" i="120" s="1"/>
  <c r="O17" i="120"/>
  <c r="N17" i="120"/>
  <c r="O16" i="120"/>
  <c r="N16" i="120"/>
  <c r="P16" i="120" s="1"/>
  <c r="O15" i="120"/>
  <c r="N15" i="120"/>
  <c r="O14" i="120"/>
  <c r="N14" i="120"/>
  <c r="P14" i="120" s="1"/>
  <c r="O13" i="120"/>
  <c r="N13" i="120"/>
  <c r="O12" i="120"/>
  <c r="N12" i="120"/>
  <c r="P12" i="120" s="1"/>
  <c r="O11" i="120"/>
  <c r="N11" i="120"/>
  <c r="O10" i="120"/>
  <c r="N10" i="120"/>
  <c r="P10" i="120" s="1"/>
  <c r="O9" i="120"/>
  <c r="O22" i="120" s="1"/>
  <c r="N9" i="120"/>
  <c r="Y22" i="119"/>
  <c r="X22" i="119"/>
  <c r="W22" i="119"/>
  <c r="V22" i="119"/>
  <c r="U22" i="119"/>
  <c r="T22" i="119"/>
  <c r="S22" i="119"/>
  <c r="R22" i="119"/>
  <c r="Q22" i="119"/>
  <c r="P22" i="119"/>
  <c r="O22" i="119"/>
  <c r="N22" i="119"/>
  <c r="M22" i="119"/>
  <c r="L22" i="119"/>
  <c r="K22" i="119"/>
  <c r="J22" i="119"/>
  <c r="I22" i="119"/>
  <c r="H22" i="119"/>
  <c r="G22" i="119"/>
  <c r="F22" i="119"/>
  <c r="E22" i="119"/>
  <c r="D22" i="119"/>
  <c r="C22" i="119"/>
  <c r="B22" i="119"/>
  <c r="AA21" i="119"/>
  <c r="Z21" i="119"/>
  <c r="AB21" i="119" s="1"/>
  <c r="AA20" i="119"/>
  <c r="Z20" i="119"/>
  <c r="AA19" i="119"/>
  <c r="Z19" i="119"/>
  <c r="AB19" i="119" s="1"/>
  <c r="AA18" i="119"/>
  <c r="Z18" i="119"/>
  <c r="AA17" i="119"/>
  <c r="Z17" i="119"/>
  <c r="AB17" i="119" s="1"/>
  <c r="AA16" i="119"/>
  <c r="Z16" i="119"/>
  <c r="AA15" i="119"/>
  <c r="Z15" i="119"/>
  <c r="AB15" i="119" s="1"/>
  <c r="AA14" i="119"/>
  <c r="Z14" i="119"/>
  <c r="AA13" i="119"/>
  <c r="Z13" i="119"/>
  <c r="AB13" i="119" s="1"/>
  <c r="AA12" i="119"/>
  <c r="Z12" i="119"/>
  <c r="AA11" i="119"/>
  <c r="Z11" i="119"/>
  <c r="AB11" i="119" s="1"/>
  <c r="AA10" i="119"/>
  <c r="Z10" i="119"/>
  <c r="AA8" i="119"/>
  <c r="Z8" i="119"/>
  <c r="AB8" i="119" s="1"/>
  <c r="O22" i="118"/>
  <c r="N22" i="118"/>
  <c r="M22" i="118"/>
  <c r="L22" i="118"/>
  <c r="K22" i="118"/>
  <c r="J22" i="118"/>
  <c r="I22" i="118"/>
  <c r="H22" i="118"/>
  <c r="G22" i="118"/>
  <c r="F22" i="118"/>
  <c r="E22" i="118"/>
  <c r="D22" i="118"/>
  <c r="C22" i="118"/>
  <c r="B22" i="118"/>
  <c r="Q21" i="118"/>
  <c r="P21" i="118"/>
  <c r="R21" i="118" s="1"/>
  <c r="Q20" i="118"/>
  <c r="P20" i="118"/>
  <c r="Q19" i="118"/>
  <c r="P19" i="118"/>
  <c r="R19" i="118" s="1"/>
  <c r="Q18" i="118"/>
  <c r="P18" i="118"/>
  <c r="Q17" i="118"/>
  <c r="P17" i="118"/>
  <c r="R17" i="118" s="1"/>
  <c r="Q16" i="118"/>
  <c r="P16" i="118"/>
  <c r="Q15" i="118"/>
  <c r="P15" i="118"/>
  <c r="R15" i="118" s="1"/>
  <c r="Q14" i="118"/>
  <c r="P14" i="118"/>
  <c r="Q13" i="118"/>
  <c r="P13" i="118"/>
  <c r="R13" i="118" s="1"/>
  <c r="Q12" i="118"/>
  <c r="P12" i="118"/>
  <c r="Q11" i="118"/>
  <c r="P11" i="118"/>
  <c r="R11" i="118" s="1"/>
  <c r="Q10" i="118"/>
  <c r="P10" i="118"/>
  <c r="Q9" i="118"/>
  <c r="P9" i="118"/>
  <c r="R9" i="118" s="1"/>
  <c r="Q8" i="118"/>
  <c r="Q22" i="118" s="1"/>
  <c r="P8" i="118"/>
  <c r="E26" i="117"/>
  <c r="E25" i="117"/>
  <c r="E24" i="117"/>
  <c r="E23" i="117"/>
  <c r="E22" i="117"/>
  <c r="E21" i="117"/>
  <c r="E20" i="117"/>
  <c r="E19" i="117"/>
  <c r="E18" i="117"/>
  <c r="D17" i="117"/>
  <c r="D27" i="117" s="1"/>
  <c r="C17" i="117"/>
  <c r="C27" i="117" s="1"/>
  <c r="E16" i="117"/>
  <c r="E15" i="117"/>
  <c r="E14" i="117"/>
  <c r="E13" i="117"/>
  <c r="E12" i="117"/>
  <c r="E11" i="117"/>
  <c r="E10" i="117"/>
  <c r="E9" i="117"/>
  <c r="P21" i="116"/>
  <c r="O21" i="116"/>
  <c r="N21" i="116"/>
  <c r="M21" i="116"/>
  <c r="L21" i="116"/>
  <c r="K21" i="116"/>
  <c r="J21" i="116"/>
  <c r="I21" i="116"/>
  <c r="H21" i="116"/>
  <c r="G21" i="116"/>
  <c r="F21" i="116"/>
  <c r="E21" i="116"/>
  <c r="D21" i="116"/>
  <c r="C21" i="116"/>
  <c r="R20" i="116"/>
  <c r="Q20" i="116"/>
  <c r="S20" i="116" s="1"/>
  <c r="R19" i="116"/>
  <c r="Q19" i="116"/>
  <c r="S19" i="116" s="1"/>
  <c r="R18" i="116"/>
  <c r="Q18" i="116"/>
  <c r="S18" i="116" s="1"/>
  <c r="R17" i="116"/>
  <c r="Q17" i="116"/>
  <c r="S17" i="116" s="1"/>
  <c r="R16" i="116"/>
  <c r="Q16" i="116"/>
  <c r="S16" i="116" s="1"/>
  <c r="R15" i="116"/>
  <c r="Q15" i="116"/>
  <c r="S15" i="116" s="1"/>
  <c r="R14" i="116"/>
  <c r="Q14" i="116"/>
  <c r="S14" i="116" s="1"/>
  <c r="R13" i="116"/>
  <c r="Q13" i="116"/>
  <c r="S13" i="116" s="1"/>
  <c r="R12" i="116"/>
  <c r="Q12" i="116"/>
  <c r="S12" i="116" s="1"/>
  <c r="R11" i="116"/>
  <c r="Q11" i="116"/>
  <c r="S11" i="116" s="1"/>
  <c r="R10" i="116"/>
  <c r="Q10" i="116"/>
  <c r="S10" i="116" s="1"/>
  <c r="R9" i="116"/>
  <c r="Q9" i="116"/>
  <c r="O22" i="115"/>
  <c r="N22" i="115"/>
  <c r="M22" i="115"/>
  <c r="L22" i="115"/>
  <c r="K22" i="115"/>
  <c r="J22" i="115"/>
  <c r="I22" i="115"/>
  <c r="H22" i="115"/>
  <c r="G22" i="115"/>
  <c r="F22" i="115"/>
  <c r="E22" i="115"/>
  <c r="D22" i="115"/>
  <c r="C22" i="115"/>
  <c r="B22" i="115"/>
  <c r="Q21" i="115"/>
  <c r="P21" i="115"/>
  <c r="R21" i="115" s="1"/>
  <c r="Q20" i="115"/>
  <c r="P20" i="115"/>
  <c r="R20" i="115" s="1"/>
  <c r="Q19" i="115"/>
  <c r="P19" i="115"/>
  <c r="R19" i="115" s="1"/>
  <c r="Q18" i="115"/>
  <c r="P18" i="115"/>
  <c r="R18" i="115" s="1"/>
  <c r="Q17" i="115"/>
  <c r="P17" i="115"/>
  <c r="R17" i="115" s="1"/>
  <c r="Q16" i="115"/>
  <c r="P16" i="115"/>
  <c r="R16" i="115" s="1"/>
  <c r="Q15" i="115"/>
  <c r="P15" i="115"/>
  <c r="R15" i="115" s="1"/>
  <c r="Q14" i="115"/>
  <c r="P14" i="115"/>
  <c r="R14" i="115" s="1"/>
  <c r="Q13" i="115"/>
  <c r="P13" i="115"/>
  <c r="R13" i="115" s="1"/>
  <c r="Q12" i="115"/>
  <c r="P12" i="115"/>
  <c r="R12" i="115" s="1"/>
  <c r="Q11" i="115"/>
  <c r="P11" i="115"/>
  <c r="R11" i="115" s="1"/>
  <c r="Q10" i="115"/>
  <c r="P10" i="115"/>
  <c r="R10" i="115" s="1"/>
  <c r="Q9" i="115"/>
  <c r="P9" i="115"/>
  <c r="E23" i="114"/>
  <c r="J21" i="114"/>
  <c r="I21" i="114"/>
  <c r="G21" i="114"/>
  <c r="F21" i="114"/>
  <c r="D21" i="114"/>
  <c r="C21" i="114"/>
  <c r="B21" i="114"/>
  <c r="N20" i="114"/>
  <c r="K20" i="114"/>
  <c r="H20" i="114"/>
  <c r="E20" i="114"/>
  <c r="N19" i="114"/>
  <c r="K19" i="114"/>
  <c r="H19" i="114"/>
  <c r="E19" i="114"/>
  <c r="N18" i="114"/>
  <c r="K18" i="114"/>
  <c r="H18" i="114"/>
  <c r="E18" i="114"/>
  <c r="N17" i="114"/>
  <c r="K17" i="114"/>
  <c r="H17" i="114"/>
  <c r="E17" i="114"/>
  <c r="N16" i="114"/>
  <c r="K16" i="114"/>
  <c r="H16" i="114"/>
  <c r="E16" i="114"/>
  <c r="N15" i="114"/>
  <c r="K15" i="114"/>
  <c r="H15" i="114"/>
  <c r="E15" i="114"/>
  <c r="N14" i="114"/>
  <c r="K14" i="114"/>
  <c r="H14" i="114"/>
  <c r="E14" i="114"/>
  <c r="N13" i="114"/>
  <c r="K13" i="114"/>
  <c r="H13" i="114"/>
  <c r="E13" i="114"/>
  <c r="N12" i="114"/>
  <c r="K12" i="114"/>
  <c r="H12" i="114"/>
  <c r="E12" i="114"/>
  <c r="N11" i="114"/>
  <c r="N10" i="114"/>
  <c r="K10" i="114"/>
  <c r="H10" i="114"/>
  <c r="E10" i="114"/>
  <c r="N9" i="114"/>
  <c r="K9" i="114"/>
  <c r="E9" i="114"/>
  <c r="N8" i="114"/>
  <c r="K8" i="114"/>
  <c r="H8" i="114"/>
  <c r="E8" i="114"/>
  <c r="N21" i="114" l="1"/>
  <c r="P22" i="115"/>
  <c r="Q21" i="116"/>
  <c r="AA22" i="119"/>
  <c r="O21" i="121"/>
  <c r="E21" i="114"/>
  <c r="H21" i="114"/>
  <c r="Q22" i="115"/>
  <c r="R21" i="116"/>
  <c r="P22" i="118"/>
  <c r="R10" i="118"/>
  <c r="R12" i="118"/>
  <c r="R14" i="118"/>
  <c r="R16" i="118"/>
  <c r="R18" i="118"/>
  <c r="R20" i="118"/>
  <c r="AB10" i="119"/>
  <c r="AB22" i="119" s="1"/>
  <c r="AB12" i="119"/>
  <c r="AB14" i="119"/>
  <c r="AB16" i="119"/>
  <c r="AB18" i="119"/>
  <c r="AB20" i="119"/>
  <c r="P9" i="120"/>
  <c r="P11" i="120"/>
  <c r="P13" i="120"/>
  <c r="P15" i="120"/>
  <c r="P17" i="120"/>
  <c r="P19" i="120"/>
  <c r="P21" i="120"/>
  <c r="P9" i="121"/>
  <c r="P10" i="121"/>
  <c r="P11" i="121"/>
  <c r="P12" i="121"/>
  <c r="P13" i="121"/>
  <c r="P14" i="121"/>
  <c r="P15" i="121"/>
  <c r="P16" i="121"/>
  <c r="P17" i="121"/>
  <c r="P18" i="121"/>
  <c r="P19" i="121"/>
  <c r="P20" i="121"/>
  <c r="K21" i="114"/>
  <c r="E27" i="117"/>
  <c r="R9" i="115"/>
  <c r="R22" i="115" s="1"/>
  <c r="S9" i="116"/>
  <c r="S21" i="116" s="1"/>
  <c r="R8" i="118"/>
  <c r="Z22" i="119"/>
  <c r="N22" i="120"/>
  <c r="E17" i="117"/>
  <c r="P8" i="121"/>
  <c r="M18" i="113"/>
  <c r="L18" i="113"/>
  <c r="K18" i="113"/>
  <c r="J18" i="113"/>
  <c r="I18" i="113"/>
  <c r="H18" i="113"/>
  <c r="G18" i="113"/>
  <c r="F18" i="113"/>
  <c r="E18" i="113"/>
  <c r="D18" i="113"/>
  <c r="C18" i="113"/>
  <c r="B18" i="113"/>
  <c r="O16" i="113"/>
  <c r="N16" i="113"/>
  <c r="P16" i="113" s="1"/>
  <c r="O15" i="113"/>
  <c r="N15" i="113"/>
  <c r="P15" i="113" s="1"/>
  <c r="O14" i="113"/>
  <c r="N14" i="113"/>
  <c r="P14" i="113" s="1"/>
  <c r="O13" i="113"/>
  <c r="N13" i="113"/>
  <c r="P13" i="113" s="1"/>
  <c r="O12" i="113"/>
  <c r="N12" i="113"/>
  <c r="P12" i="113" s="1"/>
  <c r="O11" i="113"/>
  <c r="N11" i="113"/>
  <c r="P11" i="113" s="1"/>
  <c r="O10" i="113"/>
  <c r="N10" i="113"/>
  <c r="P10" i="113" s="1"/>
  <c r="O9" i="113"/>
  <c r="N9" i="113"/>
  <c r="P9" i="113" s="1"/>
  <c r="O8" i="113"/>
  <c r="O18" i="113" s="1"/>
  <c r="N8" i="113"/>
  <c r="N18" i="113" s="1"/>
  <c r="M18" i="112"/>
  <c r="L18" i="112"/>
  <c r="K18" i="112"/>
  <c r="J18" i="112"/>
  <c r="I18" i="112"/>
  <c r="H18" i="112"/>
  <c r="G18" i="112"/>
  <c r="F18" i="112"/>
  <c r="E18" i="112"/>
  <c r="D18" i="112"/>
  <c r="O17" i="112"/>
  <c r="N17" i="112"/>
  <c r="P17" i="112" s="1"/>
  <c r="O16" i="112"/>
  <c r="N16" i="112"/>
  <c r="P16" i="112" s="1"/>
  <c r="O15" i="112"/>
  <c r="N15" i="112"/>
  <c r="P15" i="112" s="1"/>
  <c r="O14" i="112"/>
  <c r="N14" i="112"/>
  <c r="P14" i="112" s="1"/>
  <c r="O13" i="112"/>
  <c r="N13" i="112"/>
  <c r="P13" i="112" s="1"/>
  <c r="O12" i="112"/>
  <c r="N12" i="112"/>
  <c r="P12" i="112" s="1"/>
  <c r="O11" i="112"/>
  <c r="N11" i="112"/>
  <c r="P11" i="112" s="1"/>
  <c r="O10" i="112"/>
  <c r="N10" i="112"/>
  <c r="P10" i="112" s="1"/>
  <c r="O9" i="112"/>
  <c r="N9" i="112"/>
  <c r="P9" i="112" s="1"/>
  <c r="O8" i="112"/>
  <c r="N8" i="112"/>
  <c r="Q18" i="111"/>
  <c r="P18" i="111"/>
  <c r="O18" i="111"/>
  <c r="N18" i="111"/>
  <c r="M18" i="111"/>
  <c r="L18" i="111"/>
  <c r="K18" i="111"/>
  <c r="J18" i="111"/>
  <c r="I18" i="111"/>
  <c r="H18" i="111"/>
  <c r="G18" i="111"/>
  <c r="F18" i="111"/>
  <c r="E18" i="111"/>
  <c r="D18" i="111"/>
  <c r="C18" i="111"/>
  <c r="B18" i="111"/>
  <c r="S17" i="111"/>
  <c r="R17" i="111"/>
  <c r="T17" i="111" s="1"/>
  <c r="S16" i="111"/>
  <c r="R16" i="111"/>
  <c r="T16" i="111" s="1"/>
  <c r="S15" i="111"/>
  <c r="R15" i="111"/>
  <c r="T15" i="111" s="1"/>
  <c r="S14" i="111"/>
  <c r="R14" i="111"/>
  <c r="T14" i="111" s="1"/>
  <c r="S13" i="111"/>
  <c r="R13" i="111"/>
  <c r="T13" i="111" s="1"/>
  <c r="S12" i="111"/>
  <c r="R12" i="111"/>
  <c r="T12" i="111" s="1"/>
  <c r="S11" i="111"/>
  <c r="R11" i="111"/>
  <c r="T11" i="111" s="1"/>
  <c r="S10" i="111"/>
  <c r="R10" i="111"/>
  <c r="T10" i="111" s="1"/>
  <c r="S9" i="111"/>
  <c r="R9" i="111"/>
  <c r="T9" i="111" s="1"/>
  <c r="S8" i="111"/>
  <c r="R8" i="111"/>
  <c r="K18" i="110"/>
  <c r="J18" i="110"/>
  <c r="I18" i="110"/>
  <c r="H18" i="110"/>
  <c r="G18" i="110"/>
  <c r="F18" i="110"/>
  <c r="E18" i="110"/>
  <c r="D18" i="110"/>
  <c r="C18" i="110"/>
  <c r="B18" i="110"/>
  <c r="M17" i="110"/>
  <c r="L17" i="110"/>
  <c r="N17" i="110" s="1"/>
  <c r="M16" i="110"/>
  <c r="L16" i="110"/>
  <c r="N16" i="110" s="1"/>
  <c r="M15" i="110"/>
  <c r="L15" i="110"/>
  <c r="N15" i="110" s="1"/>
  <c r="M14" i="110"/>
  <c r="L14" i="110"/>
  <c r="N14" i="110" s="1"/>
  <c r="M13" i="110"/>
  <c r="L13" i="110"/>
  <c r="N13" i="110" s="1"/>
  <c r="M12" i="110"/>
  <c r="L12" i="110"/>
  <c r="N12" i="110" s="1"/>
  <c r="M11" i="110"/>
  <c r="L11" i="110"/>
  <c r="N11" i="110" s="1"/>
  <c r="M10" i="110"/>
  <c r="L10" i="110"/>
  <c r="N10" i="110" s="1"/>
  <c r="M9" i="110"/>
  <c r="L9" i="110"/>
  <c r="N9" i="110" s="1"/>
  <c r="M8" i="110"/>
  <c r="M18" i="110" s="1"/>
  <c r="L8" i="110"/>
  <c r="L18" i="110" s="1"/>
  <c r="Q16" i="109"/>
  <c r="P16" i="109"/>
  <c r="O16" i="109"/>
  <c r="N16" i="109"/>
  <c r="M16" i="109"/>
  <c r="L16" i="109"/>
  <c r="K16" i="109"/>
  <c r="J16" i="109"/>
  <c r="I16" i="109"/>
  <c r="H16" i="109"/>
  <c r="G16" i="109"/>
  <c r="F16" i="109"/>
  <c r="E16" i="109"/>
  <c r="D16" i="109"/>
  <c r="C16" i="109"/>
  <c r="B16" i="109"/>
  <c r="S15" i="109"/>
  <c r="R15" i="109"/>
  <c r="T15" i="109" s="1"/>
  <c r="S14" i="109"/>
  <c r="R14" i="109"/>
  <c r="T14" i="109" s="1"/>
  <c r="S13" i="109"/>
  <c r="R13" i="109"/>
  <c r="T13" i="109" s="1"/>
  <c r="S12" i="109"/>
  <c r="R12" i="109"/>
  <c r="T12" i="109" s="1"/>
  <c r="S11" i="109"/>
  <c r="R11" i="109"/>
  <c r="T11" i="109" s="1"/>
  <c r="S10" i="109"/>
  <c r="R10" i="109"/>
  <c r="T10" i="109" s="1"/>
  <c r="S9" i="109"/>
  <c r="R9" i="109"/>
  <c r="T9" i="109" s="1"/>
  <c r="K18" i="108"/>
  <c r="J18" i="108"/>
  <c r="I18" i="108"/>
  <c r="H18" i="108"/>
  <c r="G18" i="108"/>
  <c r="F18" i="108"/>
  <c r="E18" i="108"/>
  <c r="D18" i="108"/>
  <c r="C18" i="108"/>
  <c r="B18" i="108"/>
  <c r="M17" i="108"/>
  <c r="L17" i="108"/>
  <c r="N17" i="108" s="1"/>
  <c r="M16" i="108"/>
  <c r="L16" i="108"/>
  <c r="N16" i="108" s="1"/>
  <c r="M15" i="108"/>
  <c r="L15" i="108"/>
  <c r="N15" i="108" s="1"/>
  <c r="M14" i="108"/>
  <c r="L14" i="108"/>
  <c r="N14" i="108" s="1"/>
  <c r="M13" i="108"/>
  <c r="L13" i="108"/>
  <c r="N13" i="108" s="1"/>
  <c r="M12" i="108"/>
  <c r="L12" i="108"/>
  <c r="N12" i="108" s="1"/>
  <c r="M11" i="108"/>
  <c r="L11" i="108"/>
  <c r="N11" i="108" s="1"/>
  <c r="M10" i="108"/>
  <c r="L10" i="108"/>
  <c r="N10" i="108" s="1"/>
  <c r="M9" i="108"/>
  <c r="L9" i="108"/>
  <c r="N9" i="108" s="1"/>
  <c r="M8" i="108"/>
  <c r="M18" i="108" s="1"/>
  <c r="L8" i="108"/>
  <c r="L18" i="108" s="1"/>
  <c r="E18" i="107"/>
  <c r="C18" i="107"/>
  <c r="G17" i="107"/>
  <c r="G16" i="107"/>
  <c r="G15" i="107"/>
  <c r="G14" i="107"/>
  <c r="G13" i="107"/>
  <c r="G12" i="107"/>
  <c r="G11" i="107"/>
  <c r="G10" i="107"/>
  <c r="G9" i="107"/>
  <c r="G8" i="107"/>
  <c r="G7" i="107"/>
  <c r="P18" i="106"/>
  <c r="O18" i="106"/>
  <c r="N18" i="106"/>
  <c r="M18" i="106"/>
  <c r="L18" i="106"/>
  <c r="K18" i="106"/>
  <c r="J18" i="106"/>
  <c r="I18" i="106"/>
  <c r="H18" i="106"/>
  <c r="G18" i="106"/>
  <c r="F18" i="106"/>
  <c r="E18" i="106"/>
  <c r="D18" i="106"/>
  <c r="C18" i="106"/>
  <c r="R17" i="106"/>
  <c r="Q17" i="106"/>
  <c r="R16" i="106"/>
  <c r="Q16" i="106"/>
  <c r="S16" i="106" s="1"/>
  <c r="R15" i="106"/>
  <c r="Q15" i="106"/>
  <c r="R14" i="106"/>
  <c r="Q14" i="106"/>
  <c r="S14" i="106" s="1"/>
  <c r="R13" i="106"/>
  <c r="Q13" i="106"/>
  <c r="R12" i="106"/>
  <c r="Q12" i="106"/>
  <c r="S12" i="106" s="1"/>
  <c r="R11" i="106"/>
  <c r="Q11" i="106"/>
  <c r="R10" i="106"/>
  <c r="Q10" i="106"/>
  <c r="S10" i="106" s="1"/>
  <c r="R9" i="106"/>
  <c r="Q9" i="106"/>
  <c r="R8" i="106"/>
  <c r="Q8" i="106"/>
  <c r="Q18" i="106" s="1"/>
  <c r="P22" i="120" l="1"/>
  <c r="T16" i="109"/>
  <c r="R18" i="111"/>
  <c r="N18" i="112"/>
  <c r="P21" i="121"/>
  <c r="R22" i="118"/>
  <c r="R18" i="106"/>
  <c r="S9" i="106"/>
  <c r="S11" i="106"/>
  <c r="S13" i="106"/>
  <c r="S15" i="106"/>
  <c r="S17" i="106"/>
  <c r="G18" i="107"/>
  <c r="S16" i="109"/>
  <c r="S18" i="111"/>
  <c r="O18" i="112"/>
  <c r="N8" i="108"/>
  <c r="N18" i="108" s="1"/>
  <c r="R16" i="109"/>
  <c r="T8" i="111"/>
  <c r="T18" i="111" s="1"/>
  <c r="P8" i="113"/>
  <c r="P18" i="113" s="1"/>
  <c r="S8" i="106"/>
  <c r="S18" i="106" s="1"/>
  <c r="N8" i="110"/>
  <c r="N18" i="110" s="1"/>
  <c r="P8" i="112"/>
  <c r="P18" i="112" s="1"/>
  <c r="M10" i="104" l="1"/>
  <c r="L10" i="104"/>
  <c r="K10" i="104"/>
  <c r="J10" i="104"/>
  <c r="I10" i="104"/>
  <c r="H10" i="104"/>
  <c r="G10" i="104"/>
  <c r="F10" i="104"/>
  <c r="E10" i="104"/>
  <c r="D10" i="104"/>
  <c r="C10" i="104"/>
  <c r="B10" i="104"/>
  <c r="O9" i="104"/>
  <c r="N9" i="104"/>
  <c r="O8" i="104"/>
  <c r="N8" i="104"/>
  <c r="N10" i="104" s="1"/>
  <c r="M10" i="103"/>
  <c r="L10" i="103"/>
  <c r="K10" i="103"/>
  <c r="J10" i="103"/>
  <c r="I10" i="103"/>
  <c r="H10" i="103"/>
  <c r="G10" i="103"/>
  <c r="F10" i="103"/>
  <c r="E10" i="103"/>
  <c r="D10" i="103"/>
  <c r="C10" i="103"/>
  <c r="B10" i="103"/>
  <c r="O9" i="103"/>
  <c r="N9" i="103"/>
  <c r="O8" i="103"/>
  <c r="N8" i="103"/>
  <c r="N10" i="103" s="1"/>
  <c r="O10" i="102"/>
  <c r="N10" i="102"/>
  <c r="M10" i="102"/>
  <c r="L10" i="102"/>
  <c r="K10" i="102"/>
  <c r="J10" i="102"/>
  <c r="I10" i="102"/>
  <c r="H10" i="102"/>
  <c r="G10" i="102"/>
  <c r="F10" i="102"/>
  <c r="E10" i="102"/>
  <c r="D10" i="102"/>
  <c r="C10" i="102"/>
  <c r="B10" i="102"/>
  <c r="Q9" i="102"/>
  <c r="P9" i="102"/>
  <c r="Q8" i="102"/>
  <c r="Q10" i="102" s="1"/>
  <c r="P8" i="102"/>
  <c r="W10" i="101"/>
  <c r="V10" i="101"/>
  <c r="U10" i="101"/>
  <c r="T10" i="101"/>
  <c r="S10" i="101"/>
  <c r="R10" i="101"/>
  <c r="Q10" i="101"/>
  <c r="P10" i="101"/>
  <c r="O10" i="101"/>
  <c r="N10" i="101"/>
  <c r="M10" i="101"/>
  <c r="L10" i="101"/>
  <c r="K10" i="101"/>
  <c r="J10" i="101"/>
  <c r="I10" i="101"/>
  <c r="H10" i="101"/>
  <c r="G10" i="101"/>
  <c r="F10" i="101"/>
  <c r="E10" i="101"/>
  <c r="D10" i="101"/>
  <c r="C10" i="101"/>
  <c r="B10" i="101"/>
  <c r="X10" i="101" s="1"/>
  <c r="Y9" i="101"/>
  <c r="X9" i="101"/>
  <c r="Y8" i="101"/>
  <c r="X8" i="101"/>
  <c r="Z8" i="101" s="1"/>
  <c r="S16" i="99"/>
  <c r="R16" i="99"/>
  <c r="Q16" i="99"/>
  <c r="P16" i="99"/>
  <c r="O16" i="99"/>
  <c r="N16" i="99"/>
  <c r="M16" i="99"/>
  <c r="L16" i="99"/>
  <c r="K16" i="99"/>
  <c r="J16" i="99"/>
  <c r="I16" i="99"/>
  <c r="H16" i="99"/>
  <c r="G16" i="99"/>
  <c r="F16" i="99"/>
  <c r="E16" i="99"/>
  <c r="D16" i="99"/>
  <c r="C16" i="99"/>
  <c r="B16" i="99"/>
  <c r="U15" i="99"/>
  <c r="T15" i="99"/>
  <c r="U14" i="99"/>
  <c r="T14" i="99"/>
  <c r="U13" i="99"/>
  <c r="T13" i="99"/>
  <c r="U12" i="99"/>
  <c r="T12" i="99"/>
  <c r="U11" i="99"/>
  <c r="T11" i="99"/>
  <c r="V11" i="99" s="1"/>
  <c r="U10" i="99"/>
  <c r="T10" i="99"/>
  <c r="U9" i="99"/>
  <c r="T9" i="99"/>
  <c r="L14" i="98"/>
  <c r="K14" i="98"/>
  <c r="J14" i="98"/>
  <c r="I14" i="98"/>
  <c r="H14" i="98"/>
  <c r="G14" i="98"/>
  <c r="F14" i="98"/>
  <c r="E14" i="98"/>
  <c r="D14" i="98"/>
  <c r="C14" i="98"/>
  <c r="N10" i="98"/>
  <c r="M10" i="98"/>
  <c r="N9" i="98"/>
  <c r="M9" i="98"/>
  <c r="N7" i="98"/>
  <c r="M7" i="98"/>
  <c r="O7" i="98" s="1"/>
  <c r="E18" i="97"/>
  <c r="C18" i="97"/>
  <c r="G17" i="97"/>
  <c r="G16" i="97"/>
  <c r="G15" i="97"/>
  <c r="G14" i="97"/>
  <c r="G13" i="97"/>
  <c r="G12" i="97"/>
  <c r="G11" i="97"/>
  <c r="G10" i="97"/>
  <c r="G9" i="97"/>
  <c r="G8" i="97"/>
  <c r="G7" i="97"/>
  <c r="W10" i="96"/>
  <c r="V10" i="96"/>
  <c r="U10" i="96"/>
  <c r="T10" i="96"/>
  <c r="S10" i="96"/>
  <c r="R10" i="96"/>
  <c r="Q10" i="96"/>
  <c r="P10" i="96"/>
  <c r="O10" i="96"/>
  <c r="N10" i="96"/>
  <c r="M10" i="96"/>
  <c r="L10" i="96"/>
  <c r="K10" i="96"/>
  <c r="J10" i="96"/>
  <c r="I10" i="96"/>
  <c r="H10" i="96"/>
  <c r="G10" i="96"/>
  <c r="F10" i="96"/>
  <c r="E10" i="96"/>
  <c r="D10" i="96"/>
  <c r="C10" i="96"/>
  <c r="B10" i="96"/>
  <c r="Y9" i="96"/>
  <c r="X9" i="96"/>
  <c r="Y8" i="96"/>
  <c r="X8" i="96"/>
  <c r="N10" i="95"/>
  <c r="M10" i="95"/>
  <c r="K10" i="95"/>
  <c r="J10" i="95"/>
  <c r="H10" i="95"/>
  <c r="G10" i="95"/>
  <c r="E10" i="95"/>
  <c r="D10" i="95"/>
  <c r="C10" i="95"/>
  <c r="B10" i="95"/>
  <c r="L9" i="95"/>
  <c r="I9" i="95"/>
  <c r="F9" i="95"/>
  <c r="O8" i="95"/>
  <c r="O10" i="95" s="1"/>
  <c r="L8" i="95"/>
  <c r="L10" i="95" s="1"/>
  <c r="I8" i="95"/>
  <c r="I10" i="95" s="1"/>
  <c r="F8" i="95"/>
  <c r="F10" i="95" l="1"/>
  <c r="Y10" i="101"/>
  <c r="O10" i="103"/>
  <c r="O10" i="104"/>
  <c r="Z10" i="101"/>
  <c r="X10" i="96"/>
  <c r="Y10" i="96"/>
  <c r="Z9" i="101"/>
  <c r="P10" i="102"/>
  <c r="P9" i="103"/>
  <c r="P9" i="104"/>
  <c r="R9" i="102"/>
  <c r="V15" i="99"/>
  <c r="V14" i="99"/>
  <c r="V13" i="99"/>
  <c r="V12" i="99"/>
  <c r="U16" i="99"/>
  <c r="V10" i="99"/>
  <c r="T16" i="99"/>
  <c r="N14" i="98"/>
  <c r="M14" i="98"/>
  <c r="O10" i="98"/>
  <c r="G18" i="97"/>
  <c r="Z9" i="96"/>
  <c r="V9" i="99"/>
  <c r="P8" i="103"/>
  <c r="P10" i="103" s="1"/>
  <c r="Z8" i="96"/>
  <c r="O9" i="98"/>
  <c r="R8" i="102"/>
  <c r="R10" i="102" s="1"/>
  <c r="P8" i="104"/>
  <c r="N18" i="86"/>
  <c r="M18" i="86"/>
  <c r="K18" i="86"/>
  <c r="J18" i="86"/>
  <c r="H18" i="86"/>
  <c r="G18" i="86"/>
  <c r="E18" i="86"/>
  <c r="D18" i="86"/>
  <c r="C18" i="86"/>
  <c r="B18" i="86"/>
  <c r="O17" i="86"/>
  <c r="L17" i="86"/>
  <c r="I17" i="86"/>
  <c r="F17" i="86"/>
  <c r="O16" i="86"/>
  <c r="L16" i="86"/>
  <c r="I16" i="86"/>
  <c r="F16" i="86"/>
  <c r="O15" i="86"/>
  <c r="I15" i="86"/>
  <c r="F15" i="86"/>
  <c r="O14" i="86"/>
  <c r="L14" i="86"/>
  <c r="I14" i="86"/>
  <c r="F14" i="86"/>
  <c r="O13" i="86"/>
  <c r="L13" i="86"/>
  <c r="I13" i="86"/>
  <c r="F13" i="86"/>
  <c r="O12" i="86"/>
  <c r="L12" i="86"/>
  <c r="I12" i="86"/>
  <c r="F12" i="86"/>
  <c r="O11" i="86"/>
  <c r="L11" i="86"/>
  <c r="I11" i="86"/>
  <c r="F11" i="86"/>
  <c r="O10" i="86"/>
  <c r="L10" i="86"/>
  <c r="I10" i="86"/>
  <c r="F10" i="86"/>
  <c r="O9" i="86"/>
  <c r="L9" i="86"/>
  <c r="I9" i="86"/>
  <c r="F9" i="86"/>
  <c r="O8" i="86"/>
  <c r="L8" i="86"/>
  <c r="L18" i="86" s="1"/>
  <c r="I8" i="86"/>
  <c r="F8" i="86"/>
  <c r="O18" i="86" l="1"/>
  <c r="F18" i="86"/>
  <c r="Z10" i="96"/>
  <c r="I18" i="86"/>
  <c r="P10" i="104"/>
  <c r="V16" i="99"/>
  <c r="O14" i="98"/>
  <c r="C23" i="36"/>
  <c r="D23" i="36"/>
  <c r="F23" i="36"/>
  <c r="G23" i="36"/>
  <c r="L23" i="36"/>
  <c r="M23" i="36"/>
  <c r="B23" i="36"/>
  <c r="N8" i="36"/>
  <c r="H8" i="36"/>
  <c r="E8" i="36"/>
  <c r="Z9" i="37" l="1"/>
  <c r="AA9" i="37"/>
  <c r="AB9" i="37" l="1"/>
  <c r="B24" i="73"/>
  <c r="D11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10" i="69"/>
  <c r="C24" i="69"/>
  <c r="B24" i="69"/>
  <c r="D9" i="69"/>
  <c r="D24" i="69" l="1"/>
  <c r="K13" i="6"/>
  <c r="J13" i="6"/>
  <c r="E13" i="6"/>
  <c r="D13" i="6"/>
  <c r="E8" i="9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 l="1"/>
  <c r="B23" i="48"/>
  <c r="C23" i="48"/>
  <c r="D23" i="48"/>
  <c r="E23" i="48"/>
  <c r="F23" i="48"/>
  <c r="G23" i="48"/>
  <c r="H10" i="68"/>
  <c r="I10" i="68"/>
  <c r="H11" i="68"/>
  <c r="I11" i="68"/>
  <c r="H12" i="68"/>
  <c r="I12" i="68"/>
  <c r="H13" i="68"/>
  <c r="I13" i="68"/>
  <c r="H14" i="68"/>
  <c r="I14" i="68"/>
  <c r="H15" i="68"/>
  <c r="I15" i="68"/>
  <c r="H16" i="68"/>
  <c r="I16" i="68"/>
  <c r="H17" i="68"/>
  <c r="I17" i="68"/>
  <c r="H18" i="68"/>
  <c r="I18" i="68"/>
  <c r="H19" i="68"/>
  <c r="I19" i="68"/>
  <c r="H20" i="68"/>
  <c r="I20" i="68"/>
  <c r="H21" i="68"/>
  <c r="I21" i="68"/>
  <c r="H22" i="68"/>
  <c r="I22" i="68"/>
  <c r="H23" i="68"/>
  <c r="I23" i="68"/>
  <c r="H9" i="68"/>
  <c r="I9" i="68"/>
  <c r="F24" i="68"/>
  <c r="G24" i="68"/>
  <c r="F24" i="69" l="1"/>
  <c r="E24" i="69"/>
  <c r="G9" i="69"/>
  <c r="F24" i="73"/>
  <c r="E24" i="73"/>
  <c r="C24" i="73"/>
  <c r="G23" i="73"/>
  <c r="D23" i="73"/>
  <c r="G22" i="73"/>
  <c r="D22" i="73"/>
  <c r="G21" i="73"/>
  <c r="D21" i="73"/>
  <c r="G20" i="73"/>
  <c r="D20" i="73"/>
  <c r="G19" i="73"/>
  <c r="D19" i="73"/>
  <c r="G18" i="73"/>
  <c r="D18" i="73"/>
  <c r="G17" i="73"/>
  <c r="D17" i="73"/>
  <c r="G16" i="73"/>
  <c r="D16" i="73"/>
  <c r="G15" i="73"/>
  <c r="D15" i="73"/>
  <c r="G14" i="73"/>
  <c r="D14" i="73"/>
  <c r="G13" i="73"/>
  <c r="D13" i="73"/>
  <c r="G12" i="73"/>
  <c r="D12" i="73"/>
  <c r="G11" i="73"/>
  <c r="D11" i="73"/>
  <c r="G10" i="73"/>
  <c r="D10" i="73"/>
  <c r="G9" i="73"/>
  <c r="D9" i="73"/>
  <c r="D41" i="72"/>
  <c r="C23" i="71"/>
  <c r="E23" i="71"/>
  <c r="F23" i="71"/>
  <c r="B23" i="71"/>
  <c r="G8" i="71"/>
  <c r="D8" i="71"/>
  <c r="G24" i="73" l="1"/>
  <c r="D24" i="73"/>
  <c r="N8" i="11" l="1"/>
  <c r="O8" i="11"/>
  <c r="E23" i="8"/>
  <c r="M8" i="8"/>
  <c r="N8" i="8"/>
  <c r="O8" i="8"/>
  <c r="J8" i="8"/>
  <c r="G8" i="8"/>
  <c r="D8" i="8"/>
  <c r="P8" i="11" l="1"/>
  <c r="P8" i="10"/>
  <c r="P8" i="8"/>
  <c r="C23" i="74" l="1"/>
  <c r="B23" i="74"/>
  <c r="D22" i="74"/>
  <c r="D21" i="74"/>
  <c r="D20" i="74"/>
  <c r="D19" i="74"/>
  <c r="D18" i="74"/>
  <c r="D17" i="74"/>
  <c r="D16" i="74"/>
  <c r="D15" i="74"/>
  <c r="D14" i="74"/>
  <c r="D13" i="74"/>
  <c r="D12" i="74"/>
  <c r="D11" i="74"/>
  <c r="D10" i="74"/>
  <c r="D9" i="74"/>
  <c r="D8" i="74"/>
  <c r="D23" i="74" l="1"/>
  <c r="D10" i="71"/>
  <c r="D11" i="71"/>
  <c r="D12" i="71"/>
  <c r="D13" i="71"/>
  <c r="D14" i="71"/>
  <c r="D15" i="71"/>
  <c r="D16" i="71"/>
  <c r="D17" i="71"/>
  <c r="D18" i="71"/>
  <c r="D19" i="71"/>
  <c r="D20" i="71"/>
  <c r="D21" i="71"/>
  <c r="D22" i="71"/>
  <c r="D20" i="72"/>
  <c r="D22" i="72"/>
  <c r="D23" i="72"/>
  <c r="D24" i="72"/>
  <c r="D26" i="72"/>
  <c r="D27" i="72"/>
  <c r="D29" i="72"/>
  <c r="D30" i="72"/>
  <c r="D31" i="72"/>
  <c r="D32" i="72"/>
  <c r="D33" i="72"/>
  <c r="D42" i="72"/>
  <c r="D43" i="72"/>
  <c r="D7" i="72"/>
  <c r="D18" i="72"/>
  <c r="D17" i="72"/>
  <c r="D16" i="72"/>
  <c r="D15" i="72"/>
  <c r="D14" i="72"/>
  <c r="D13" i="72"/>
  <c r="D12" i="72"/>
  <c r="D11" i="72"/>
  <c r="D10" i="72"/>
  <c r="D9" i="72"/>
  <c r="D8" i="72"/>
  <c r="G10" i="71"/>
  <c r="G11" i="71"/>
  <c r="G12" i="71"/>
  <c r="G13" i="71"/>
  <c r="G14" i="71"/>
  <c r="G15" i="71"/>
  <c r="G16" i="71"/>
  <c r="G17" i="71"/>
  <c r="G18" i="71"/>
  <c r="G19" i="71"/>
  <c r="G20" i="71"/>
  <c r="G21" i="71"/>
  <c r="G22" i="71"/>
  <c r="G9" i="71"/>
  <c r="D9" i="71"/>
  <c r="D8" i="70"/>
  <c r="C23" i="70"/>
  <c r="B23" i="70"/>
  <c r="D22" i="70"/>
  <c r="D21" i="70"/>
  <c r="D20" i="70"/>
  <c r="D19" i="70"/>
  <c r="D18" i="70"/>
  <c r="D17" i="70"/>
  <c r="D16" i="70"/>
  <c r="D15" i="70"/>
  <c r="D14" i="70"/>
  <c r="D13" i="70"/>
  <c r="D12" i="70"/>
  <c r="D11" i="70"/>
  <c r="D10" i="70"/>
  <c r="D9" i="70"/>
  <c r="G23" i="69"/>
  <c r="G22" i="69"/>
  <c r="G21" i="69"/>
  <c r="G20" i="69"/>
  <c r="G19" i="69"/>
  <c r="G18" i="69"/>
  <c r="G17" i="69"/>
  <c r="G16" i="69"/>
  <c r="G15" i="69"/>
  <c r="G14" i="69"/>
  <c r="G13" i="69"/>
  <c r="G12" i="69"/>
  <c r="G11" i="69"/>
  <c r="G10" i="69"/>
  <c r="G24" i="69" s="1"/>
  <c r="D47" i="72" l="1"/>
  <c r="D23" i="71"/>
  <c r="G23" i="71"/>
  <c r="J13" i="69"/>
  <c r="D23" i="70"/>
  <c r="B24" i="68"/>
  <c r="C24" i="68"/>
  <c r="D24" i="68"/>
  <c r="E24" i="68"/>
  <c r="B24" i="67"/>
  <c r="D22" i="67"/>
  <c r="D21" i="67"/>
  <c r="D20" i="67"/>
  <c r="D19" i="67"/>
  <c r="D18" i="67"/>
  <c r="D17" i="67"/>
  <c r="D16" i="67"/>
  <c r="D15" i="67"/>
  <c r="D14" i="67"/>
  <c r="D13" i="67"/>
  <c r="D12" i="67"/>
  <c r="D11" i="67"/>
  <c r="D10" i="67"/>
  <c r="D9" i="67"/>
  <c r="D24" i="67" l="1"/>
  <c r="J17" i="68"/>
  <c r="J19" i="68"/>
  <c r="J11" i="68"/>
  <c r="J18" i="68"/>
  <c r="J16" i="68"/>
  <c r="J15" i="68"/>
  <c r="J20" i="68"/>
  <c r="J22" i="68"/>
  <c r="J23" i="68"/>
  <c r="J14" i="68"/>
  <c r="J12" i="68"/>
  <c r="J21" i="68"/>
  <c r="J13" i="68"/>
  <c r="J22" i="69"/>
  <c r="J20" i="69"/>
  <c r="J18" i="69"/>
  <c r="J16" i="69"/>
  <c r="J14" i="69"/>
  <c r="J12" i="69"/>
  <c r="J10" i="69"/>
  <c r="J23" i="69"/>
  <c r="J19" i="69"/>
  <c r="J15" i="69"/>
  <c r="J11" i="69"/>
  <c r="J21" i="69"/>
  <c r="J17" i="69"/>
  <c r="J10" i="68"/>
  <c r="J9" i="68"/>
  <c r="I24" i="68"/>
  <c r="H24" i="68"/>
  <c r="J24" i="68" l="1"/>
  <c r="J24" i="69"/>
  <c r="Z10" i="37"/>
  <c r="AA10" i="37"/>
  <c r="Z15" i="37"/>
  <c r="AA15" i="37"/>
  <c r="Z16" i="37"/>
  <c r="AA16" i="37"/>
  <c r="Z17" i="37"/>
  <c r="AA17" i="37"/>
  <c r="Z18" i="37"/>
  <c r="AA18" i="37"/>
  <c r="Z19" i="37"/>
  <c r="AA19" i="37"/>
  <c r="Z20" i="37"/>
  <c r="AA20" i="37"/>
  <c r="Z21" i="37"/>
  <c r="AA21" i="37"/>
  <c r="Z22" i="37"/>
  <c r="AA22" i="37"/>
  <c r="Z23" i="37"/>
  <c r="AA23" i="37"/>
  <c r="N10" i="36"/>
  <c r="N11" i="36"/>
  <c r="N12" i="36"/>
  <c r="N13" i="36"/>
  <c r="N14" i="36"/>
  <c r="N15" i="36"/>
  <c r="N16" i="36"/>
  <c r="N17" i="36"/>
  <c r="N18" i="36"/>
  <c r="N19" i="36"/>
  <c r="N20" i="36"/>
  <c r="N21" i="36"/>
  <c r="N22" i="36"/>
  <c r="N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9" i="36"/>
  <c r="N23" i="36" l="1"/>
  <c r="E23" i="36"/>
  <c r="AB16" i="37"/>
  <c r="AB12" i="37"/>
  <c r="AB23" i="37"/>
  <c r="AB22" i="37"/>
  <c r="AB21" i="37"/>
  <c r="AB20" i="37"/>
  <c r="AB19" i="37"/>
  <c r="AB18" i="37"/>
  <c r="AB15" i="37"/>
  <c r="AB14" i="37"/>
  <c r="AB17" i="37"/>
  <c r="AB13" i="37"/>
  <c r="AB10" i="37"/>
  <c r="N13" i="11" l="1"/>
  <c r="O13" i="11"/>
  <c r="N14" i="11"/>
  <c r="O14" i="11"/>
  <c r="N15" i="11"/>
  <c r="O15" i="11"/>
  <c r="N16" i="11"/>
  <c r="O16" i="11"/>
  <c r="N17" i="11"/>
  <c r="O17" i="11"/>
  <c r="N18" i="11"/>
  <c r="O18" i="11"/>
  <c r="N19" i="11"/>
  <c r="O19" i="11"/>
  <c r="N20" i="11"/>
  <c r="O20" i="11"/>
  <c r="N21" i="11"/>
  <c r="O21" i="11"/>
  <c r="N22" i="11"/>
  <c r="O22" i="11"/>
  <c r="N13" i="8"/>
  <c r="O13" i="8"/>
  <c r="N14" i="8"/>
  <c r="O14" i="8"/>
  <c r="N15" i="8"/>
  <c r="O15" i="8"/>
  <c r="N16" i="8"/>
  <c r="O16" i="8"/>
  <c r="N17" i="8"/>
  <c r="O17" i="8"/>
  <c r="N18" i="8"/>
  <c r="O18" i="8"/>
  <c r="N19" i="8"/>
  <c r="O19" i="8"/>
  <c r="N20" i="8"/>
  <c r="O20" i="8"/>
  <c r="N21" i="8"/>
  <c r="O21" i="8"/>
  <c r="N22" i="8"/>
  <c r="O22" i="8"/>
  <c r="M13" i="8"/>
  <c r="P13" i="8" s="1"/>
  <c r="M14" i="8"/>
  <c r="M15" i="8"/>
  <c r="M16" i="8"/>
  <c r="M17" i="8"/>
  <c r="M18" i="8"/>
  <c r="M19" i="8"/>
  <c r="M20" i="8"/>
  <c r="M21" i="8"/>
  <c r="M22" i="8"/>
  <c r="P13" i="10" l="1"/>
  <c r="P22" i="11"/>
  <c r="P21" i="11"/>
  <c r="P17" i="11"/>
  <c r="P16" i="11"/>
  <c r="P15" i="11"/>
  <c r="P14" i="11"/>
  <c r="P13" i="11"/>
  <c r="P19" i="11"/>
  <c r="P18" i="11"/>
  <c r="P20" i="11"/>
  <c r="P20" i="10"/>
  <c r="P22" i="10"/>
  <c r="P21" i="10"/>
  <c r="P19" i="10"/>
  <c r="P18" i="10"/>
  <c r="P17" i="10"/>
  <c r="P16" i="10"/>
  <c r="P15" i="10"/>
  <c r="P14" i="10"/>
  <c r="D8" i="7" l="1"/>
  <c r="D21" i="7" s="1"/>
  <c r="D9" i="7"/>
  <c r="D10" i="7"/>
  <c r="D11" i="7"/>
  <c r="D12" i="7"/>
  <c r="D13" i="7"/>
  <c r="D14" i="7"/>
  <c r="D15" i="7"/>
  <c r="D16" i="7"/>
  <c r="D17" i="7"/>
  <c r="D18" i="7"/>
  <c r="D19" i="7"/>
  <c r="D20" i="7"/>
  <c r="P12" i="10"/>
  <c r="K13" i="9"/>
  <c r="N9" i="7"/>
  <c r="P9" i="7" s="1"/>
  <c r="O9" i="7"/>
  <c r="N10" i="7"/>
  <c r="O10" i="7"/>
  <c r="N11" i="7"/>
  <c r="O11" i="7"/>
  <c r="N12" i="7"/>
  <c r="O12" i="7"/>
  <c r="N13" i="7"/>
  <c r="O13" i="7"/>
  <c r="N14" i="7"/>
  <c r="O14" i="7"/>
  <c r="N15" i="7"/>
  <c r="P15" i="7" s="1"/>
  <c r="O15" i="7"/>
  <c r="N16" i="7"/>
  <c r="O16" i="7"/>
  <c r="N17" i="7"/>
  <c r="O17" i="7"/>
  <c r="P17" i="7" s="1"/>
  <c r="N18" i="7"/>
  <c r="O18" i="7"/>
  <c r="N19" i="7"/>
  <c r="P19" i="7" s="1"/>
  <c r="O19" i="7"/>
  <c r="N20" i="7"/>
  <c r="O20" i="7"/>
  <c r="O8" i="7"/>
  <c r="N8" i="7"/>
  <c r="N21" i="7" s="1"/>
  <c r="O9" i="9"/>
  <c r="P9" i="9"/>
  <c r="O10" i="9"/>
  <c r="P10" i="9"/>
  <c r="O11" i="9"/>
  <c r="P11" i="9"/>
  <c r="O12" i="9"/>
  <c r="P12" i="9"/>
  <c r="O13" i="9"/>
  <c r="P13" i="9"/>
  <c r="O14" i="9"/>
  <c r="P14" i="9"/>
  <c r="O15" i="9"/>
  <c r="P15" i="9"/>
  <c r="O16" i="9"/>
  <c r="P16" i="9"/>
  <c r="O17" i="9"/>
  <c r="P17" i="9"/>
  <c r="O18" i="9"/>
  <c r="P18" i="9"/>
  <c r="O19" i="9"/>
  <c r="P19" i="9"/>
  <c r="O20" i="9"/>
  <c r="P20" i="9"/>
  <c r="P8" i="9"/>
  <c r="O8" i="9"/>
  <c r="N9" i="8"/>
  <c r="O9" i="8"/>
  <c r="N10" i="8"/>
  <c r="O10" i="8"/>
  <c r="N12" i="8"/>
  <c r="O12" i="8"/>
  <c r="H9" i="9"/>
  <c r="H10" i="9"/>
  <c r="H11" i="9"/>
  <c r="Q11" i="9" s="1"/>
  <c r="H12" i="9"/>
  <c r="H13" i="9"/>
  <c r="H14" i="9"/>
  <c r="H15" i="9"/>
  <c r="H16" i="9"/>
  <c r="H17" i="9"/>
  <c r="H18" i="9"/>
  <c r="H19" i="9"/>
  <c r="H20" i="9"/>
  <c r="H8" i="9"/>
  <c r="F21" i="9"/>
  <c r="G21" i="9"/>
  <c r="G17" i="8"/>
  <c r="G18" i="8"/>
  <c r="G19" i="8"/>
  <c r="G20" i="8"/>
  <c r="G21" i="8"/>
  <c r="G22" i="8"/>
  <c r="G9" i="8"/>
  <c r="G10" i="8"/>
  <c r="G11" i="8"/>
  <c r="G23" i="8" s="1"/>
  <c r="G12" i="8"/>
  <c r="G14" i="8"/>
  <c r="G15" i="8"/>
  <c r="G16" i="8"/>
  <c r="F23" i="8"/>
  <c r="F21" i="7"/>
  <c r="E21" i="7"/>
  <c r="G9" i="7"/>
  <c r="G10" i="7"/>
  <c r="G11" i="7"/>
  <c r="G12" i="7"/>
  <c r="G13" i="7"/>
  <c r="G14" i="7"/>
  <c r="G15" i="7"/>
  <c r="G16" i="7"/>
  <c r="G17" i="7"/>
  <c r="G18" i="7"/>
  <c r="G19" i="7"/>
  <c r="G20" i="7"/>
  <c r="G8" i="7"/>
  <c r="O11" i="6"/>
  <c r="L11" i="6"/>
  <c r="I11" i="6"/>
  <c r="F11" i="6"/>
  <c r="F23" i="53"/>
  <c r="N9" i="11"/>
  <c r="O9" i="11"/>
  <c r="O23" i="11" s="1"/>
  <c r="N10" i="11"/>
  <c r="P10" i="11" s="1"/>
  <c r="O10" i="11"/>
  <c r="N11" i="11"/>
  <c r="O11" i="11"/>
  <c r="F7" i="38"/>
  <c r="F8" i="38"/>
  <c r="F9" i="38"/>
  <c r="F10" i="38"/>
  <c r="F11" i="38"/>
  <c r="F12" i="38"/>
  <c r="F13" i="38"/>
  <c r="F6" i="38"/>
  <c r="E14" i="38"/>
  <c r="F14" i="38" s="1"/>
  <c r="D14" i="38"/>
  <c r="C24" i="37"/>
  <c r="D24" i="37"/>
  <c r="E24" i="37"/>
  <c r="F24" i="37"/>
  <c r="G24" i="37"/>
  <c r="H24" i="37"/>
  <c r="I24" i="37"/>
  <c r="J24" i="37"/>
  <c r="K24" i="37"/>
  <c r="L24" i="37"/>
  <c r="M24" i="37"/>
  <c r="N24" i="37"/>
  <c r="O24" i="37"/>
  <c r="P24" i="37"/>
  <c r="Q24" i="37"/>
  <c r="R24" i="37"/>
  <c r="S24" i="37"/>
  <c r="T24" i="37"/>
  <c r="U24" i="37"/>
  <c r="V24" i="37"/>
  <c r="W24" i="37"/>
  <c r="X24" i="37"/>
  <c r="Y24" i="37"/>
  <c r="B24" i="37"/>
  <c r="C23" i="10"/>
  <c r="D23" i="10"/>
  <c r="E23" i="10"/>
  <c r="F23" i="10"/>
  <c r="G23" i="10"/>
  <c r="H23" i="10"/>
  <c r="I23" i="10"/>
  <c r="J23" i="10"/>
  <c r="K23" i="10"/>
  <c r="L23" i="10"/>
  <c r="N23" i="10" s="1"/>
  <c r="M23" i="10"/>
  <c r="O23" i="10" s="1"/>
  <c r="B23" i="10"/>
  <c r="P10" i="10"/>
  <c r="N9" i="9"/>
  <c r="N10" i="9"/>
  <c r="N21" i="9" s="1"/>
  <c r="N11" i="9"/>
  <c r="N12" i="9"/>
  <c r="N13" i="9"/>
  <c r="Q13" i="9" s="1"/>
  <c r="N14" i="9"/>
  <c r="Q14" i="9" s="1"/>
  <c r="N15" i="9"/>
  <c r="N16" i="9"/>
  <c r="N17" i="9"/>
  <c r="N18" i="9"/>
  <c r="N19" i="9"/>
  <c r="N20" i="9"/>
  <c r="N8" i="9"/>
  <c r="K9" i="9"/>
  <c r="K10" i="9"/>
  <c r="K11" i="9"/>
  <c r="K12" i="9"/>
  <c r="Q12" i="9" s="1"/>
  <c r="K14" i="9"/>
  <c r="K15" i="9"/>
  <c r="K16" i="9"/>
  <c r="K17" i="9"/>
  <c r="K18" i="9"/>
  <c r="K19" i="9"/>
  <c r="K20" i="9"/>
  <c r="K8" i="9"/>
  <c r="Q8" i="9" s="1"/>
  <c r="E9" i="9"/>
  <c r="Q9" i="9" s="1"/>
  <c r="E10" i="9"/>
  <c r="E11" i="9"/>
  <c r="E12" i="9"/>
  <c r="E13" i="9"/>
  <c r="E14" i="9"/>
  <c r="E15" i="9"/>
  <c r="E16" i="9"/>
  <c r="E17" i="9"/>
  <c r="E18" i="9"/>
  <c r="E19" i="9"/>
  <c r="E20" i="9"/>
  <c r="D21" i="9"/>
  <c r="I21" i="9"/>
  <c r="J21" i="9"/>
  <c r="L21" i="9"/>
  <c r="O21" i="9" s="1"/>
  <c r="M21" i="9"/>
  <c r="C21" i="9"/>
  <c r="C23" i="8"/>
  <c r="H23" i="8"/>
  <c r="I23" i="8"/>
  <c r="K23" i="8"/>
  <c r="L23" i="8"/>
  <c r="M9" i="8"/>
  <c r="P9" i="8" s="1"/>
  <c r="M10" i="8"/>
  <c r="M11" i="8"/>
  <c r="M12" i="8"/>
  <c r="J9" i="8"/>
  <c r="J10" i="8"/>
  <c r="J11" i="8"/>
  <c r="J12" i="8"/>
  <c r="J14" i="8"/>
  <c r="J15" i="8"/>
  <c r="J16" i="8"/>
  <c r="J17" i="8"/>
  <c r="J18" i="8"/>
  <c r="J19" i="8"/>
  <c r="J20" i="8"/>
  <c r="J21" i="8"/>
  <c r="J22" i="8"/>
  <c r="D9" i="8"/>
  <c r="D10" i="8"/>
  <c r="D12" i="8"/>
  <c r="D14" i="8"/>
  <c r="D15" i="8"/>
  <c r="P15" i="8" s="1"/>
  <c r="D16" i="8"/>
  <c r="D17" i="8"/>
  <c r="D18" i="8"/>
  <c r="P18" i="8" s="1"/>
  <c r="D19" i="8"/>
  <c r="P19" i="8" s="1"/>
  <c r="D20" i="8"/>
  <c r="D21" i="8"/>
  <c r="D22" i="8"/>
  <c r="P22" i="8" s="1"/>
  <c r="M20" i="7"/>
  <c r="M19" i="7"/>
  <c r="M18" i="7"/>
  <c r="M17" i="7"/>
  <c r="M16" i="7"/>
  <c r="M15" i="7"/>
  <c r="M14" i="7"/>
  <c r="M13" i="7"/>
  <c r="M12" i="7"/>
  <c r="M11" i="7"/>
  <c r="M10" i="7"/>
  <c r="M9" i="7"/>
  <c r="L21" i="7"/>
  <c r="K21" i="7"/>
  <c r="I21" i="7"/>
  <c r="H21" i="7"/>
  <c r="J20" i="7"/>
  <c r="J19" i="7"/>
  <c r="J18" i="7"/>
  <c r="J17" i="7"/>
  <c r="J16" i="7"/>
  <c r="J15" i="7"/>
  <c r="J14" i="7"/>
  <c r="J13" i="7"/>
  <c r="J12" i="7"/>
  <c r="J11" i="7"/>
  <c r="J10" i="7"/>
  <c r="J9" i="7"/>
  <c r="M8" i="7"/>
  <c r="J8" i="7"/>
  <c r="C21" i="7"/>
  <c r="B21" i="7"/>
  <c r="O10" i="6"/>
  <c r="O9" i="6"/>
  <c r="L10" i="6"/>
  <c r="L9" i="6"/>
  <c r="I10" i="6"/>
  <c r="I9" i="6"/>
  <c r="F10" i="6"/>
  <c r="F9" i="6"/>
  <c r="H23" i="53"/>
  <c r="G23" i="53"/>
  <c r="E22" i="53"/>
  <c r="I22" i="53" s="1"/>
  <c r="E21" i="53"/>
  <c r="I21" i="53" s="1"/>
  <c r="E20" i="53"/>
  <c r="I20" i="53" s="1"/>
  <c r="E19" i="53"/>
  <c r="I19" i="53"/>
  <c r="E18" i="53"/>
  <c r="I18" i="53" s="1"/>
  <c r="E17" i="53"/>
  <c r="I17" i="53" s="1"/>
  <c r="E10" i="53"/>
  <c r="I10" i="53" s="1"/>
  <c r="E11" i="53"/>
  <c r="I11" i="53" s="1"/>
  <c r="E9" i="53"/>
  <c r="I9" i="53" s="1"/>
  <c r="E12" i="53"/>
  <c r="I12" i="53" s="1"/>
  <c r="E13" i="53"/>
  <c r="I13" i="53" s="1"/>
  <c r="E14" i="53"/>
  <c r="I14" i="53" s="1"/>
  <c r="E15" i="53"/>
  <c r="I15" i="53" s="1"/>
  <c r="E16" i="53"/>
  <c r="I16" i="53" s="1"/>
  <c r="E8" i="53"/>
  <c r="I8" i="53" s="1"/>
  <c r="D23" i="53"/>
  <c r="C23" i="53"/>
  <c r="B23" i="53"/>
  <c r="AA24" i="37"/>
  <c r="AB11" i="37"/>
  <c r="M21" i="7"/>
  <c r="G21" i="7"/>
  <c r="Q15" i="9"/>
  <c r="Q17" i="9"/>
  <c r="P10" i="8"/>
  <c r="P20" i="7"/>
  <c r="P18" i="7"/>
  <c r="P16" i="7"/>
  <c r="P14" i="7"/>
  <c r="P10" i="7"/>
  <c r="P13" i="7"/>
  <c r="P12" i="7"/>
  <c r="J23" i="8"/>
  <c r="P11" i="10"/>
  <c r="P9" i="10"/>
  <c r="K21" i="9"/>
  <c r="D23" i="8" l="1"/>
  <c r="P23" i="8" s="1"/>
  <c r="F13" i="6"/>
  <c r="H21" i="9"/>
  <c r="P17" i="8"/>
  <c r="O23" i="8"/>
  <c r="Q20" i="9"/>
  <c r="N23" i="11"/>
  <c r="P8" i="7"/>
  <c r="I13" i="6"/>
  <c r="O13" i="6"/>
  <c r="P20" i="8"/>
  <c r="P11" i="8"/>
  <c r="N23" i="8"/>
  <c r="Q19" i="9"/>
  <c r="E21" i="9"/>
  <c r="O21" i="7"/>
  <c r="P11" i="7"/>
  <c r="L13" i="6"/>
  <c r="P21" i="8"/>
  <c r="Q18" i="9"/>
  <c r="P16" i="8"/>
  <c r="P14" i="8"/>
  <c r="P12" i="8"/>
  <c r="E23" i="53"/>
  <c r="Q21" i="9"/>
  <c r="Z24" i="37"/>
  <c r="AB24" i="37"/>
  <c r="P11" i="11"/>
  <c r="P9" i="11"/>
  <c r="P23" i="11" s="1"/>
  <c r="Q16" i="9"/>
  <c r="Q10" i="9"/>
  <c r="J21" i="7"/>
  <c r="P21" i="7"/>
  <c r="I23" i="53"/>
  <c r="P23" i="10"/>
  <c r="P21" i="9"/>
  <c r="M23" i="8"/>
</calcChain>
</file>

<file path=xl/sharedStrings.xml><?xml version="1.0" encoding="utf-8"?>
<sst xmlns="http://schemas.openxmlformats.org/spreadsheetml/2006/main" count="3656" uniqueCount="877">
  <si>
    <t>المجموع</t>
  </si>
  <si>
    <t>المحافظة</t>
  </si>
  <si>
    <t xml:space="preserve">ابتدائية </t>
  </si>
  <si>
    <t>متوسطة</t>
  </si>
  <si>
    <t>اعدادية</t>
  </si>
  <si>
    <t>دبلوم</t>
  </si>
  <si>
    <t>بكالوريوس</t>
  </si>
  <si>
    <t>شهادات اخرى</t>
  </si>
  <si>
    <t xml:space="preserve">المجموع </t>
  </si>
  <si>
    <t>ذ</t>
  </si>
  <si>
    <t>أ</t>
  </si>
  <si>
    <t>مج</t>
  </si>
  <si>
    <t xml:space="preserve">نينوى </t>
  </si>
  <si>
    <t xml:space="preserve">صلاح الدين </t>
  </si>
  <si>
    <t xml:space="preserve">كركوك </t>
  </si>
  <si>
    <t xml:space="preserve">ديالى </t>
  </si>
  <si>
    <t xml:space="preserve">بغداد </t>
  </si>
  <si>
    <t xml:space="preserve">الانبار </t>
  </si>
  <si>
    <t xml:space="preserve">بابل </t>
  </si>
  <si>
    <t xml:space="preserve">كربلاء </t>
  </si>
  <si>
    <t xml:space="preserve">النجف </t>
  </si>
  <si>
    <t>القادسية</t>
  </si>
  <si>
    <t>المثنى</t>
  </si>
  <si>
    <t xml:space="preserve">ذي قار </t>
  </si>
  <si>
    <t xml:space="preserve">واسط </t>
  </si>
  <si>
    <t xml:space="preserve">ميسان </t>
  </si>
  <si>
    <t xml:space="preserve">البصرة </t>
  </si>
  <si>
    <t>ابتدائية</t>
  </si>
  <si>
    <t>نينوى</t>
  </si>
  <si>
    <t>كركوك</t>
  </si>
  <si>
    <t>بغداد</t>
  </si>
  <si>
    <t>بابل</t>
  </si>
  <si>
    <t>كربلاء</t>
  </si>
  <si>
    <t>النجف</t>
  </si>
  <si>
    <t>ذي قار</t>
  </si>
  <si>
    <t>واسط</t>
  </si>
  <si>
    <t>ميسان</t>
  </si>
  <si>
    <t>البصرة</t>
  </si>
  <si>
    <t>اخرى</t>
  </si>
  <si>
    <t>صلاح الدين</t>
  </si>
  <si>
    <t>ديالى</t>
  </si>
  <si>
    <t>الانبار</t>
  </si>
  <si>
    <t>المسنون والمقعدون</t>
  </si>
  <si>
    <t>أطفال</t>
  </si>
  <si>
    <t xml:space="preserve">براعم </t>
  </si>
  <si>
    <t>زهور</t>
  </si>
  <si>
    <t>مجموع</t>
  </si>
  <si>
    <t xml:space="preserve">الوحدات </t>
  </si>
  <si>
    <t>العدد</t>
  </si>
  <si>
    <t>الموجودون</t>
  </si>
  <si>
    <t>الداخلون</t>
  </si>
  <si>
    <t>المغادرون</t>
  </si>
  <si>
    <t xml:space="preserve">الفئة العمرية </t>
  </si>
  <si>
    <t>70-</t>
  </si>
  <si>
    <t xml:space="preserve">70فأكثر </t>
  </si>
  <si>
    <t xml:space="preserve">المحافظة </t>
  </si>
  <si>
    <t xml:space="preserve">القادسية </t>
  </si>
  <si>
    <t xml:space="preserve">الفئات العمرية </t>
  </si>
  <si>
    <t xml:space="preserve">المجموع الكلي </t>
  </si>
  <si>
    <t xml:space="preserve"> الوحدات </t>
  </si>
  <si>
    <t xml:space="preserve">العاملون </t>
  </si>
  <si>
    <t>المجموع الكلي</t>
  </si>
  <si>
    <t xml:space="preserve">الحالة الاجتماعية والصحية </t>
  </si>
  <si>
    <t>فاقد الأم</t>
  </si>
  <si>
    <t xml:space="preserve">فاقد الأبوين </t>
  </si>
  <si>
    <t>مجهول الأبوين</t>
  </si>
  <si>
    <t>عوق أحد الأبوين أو كلاهما</t>
  </si>
  <si>
    <t>مرض مزمن أحد الأبوين أو كلاهما</t>
  </si>
  <si>
    <t>سجن أحد الأبوين أوكلاهما</t>
  </si>
  <si>
    <t>حالات التفكك الأسري</t>
  </si>
  <si>
    <t>طلاق</t>
  </si>
  <si>
    <t>هجر</t>
  </si>
  <si>
    <t>التشرد والتسول</t>
  </si>
  <si>
    <t>أخرى</t>
  </si>
  <si>
    <t>المرحلة الدراسية</t>
  </si>
  <si>
    <t>الجنس</t>
  </si>
  <si>
    <t>سن الرياض</t>
  </si>
  <si>
    <t>الأبتدائيـــة</t>
  </si>
  <si>
    <t>الأول</t>
  </si>
  <si>
    <t>الثاني</t>
  </si>
  <si>
    <t>الثالث</t>
  </si>
  <si>
    <t>الرابع</t>
  </si>
  <si>
    <t>الخامس</t>
  </si>
  <si>
    <t>السادس</t>
  </si>
  <si>
    <t>مجموع الأبتدائية</t>
  </si>
  <si>
    <t>المتوسطة</t>
  </si>
  <si>
    <t>مجموع المتوسطة</t>
  </si>
  <si>
    <t>الأعدادية</t>
  </si>
  <si>
    <t>مجموع الأعدادية</t>
  </si>
  <si>
    <t xml:space="preserve">المثنى </t>
  </si>
  <si>
    <t xml:space="preserve">التبني </t>
  </si>
  <si>
    <t>تسليم الى اسرته</t>
  </si>
  <si>
    <t>بناء على طلبه</t>
  </si>
  <si>
    <t xml:space="preserve">انقطاع بطلب </t>
  </si>
  <si>
    <t xml:space="preserve">مرض </t>
  </si>
  <si>
    <t xml:space="preserve">وفاة </t>
  </si>
  <si>
    <t xml:space="preserve">هروب وتسرب </t>
  </si>
  <si>
    <t>سوء سلوك</t>
  </si>
  <si>
    <t xml:space="preserve">إكمال السن القانونية </t>
  </si>
  <si>
    <t>التخرج</t>
  </si>
  <si>
    <t xml:space="preserve">فصل بقرار </t>
  </si>
  <si>
    <t xml:space="preserve">اخرى </t>
  </si>
  <si>
    <t xml:space="preserve">عدد الوحدات </t>
  </si>
  <si>
    <t xml:space="preserve"> العاملون</t>
  </si>
  <si>
    <t>الحالة العلمية</t>
  </si>
  <si>
    <t>امي</t>
  </si>
  <si>
    <t>يقرأ ويكتب</t>
  </si>
  <si>
    <t>دبلوم عالي</t>
  </si>
  <si>
    <t>ماجستير</t>
  </si>
  <si>
    <t>دكتوراه</t>
  </si>
  <si>
    <t xml:space="preserve"> المحافظة</t>
  </si>
  <si>
    <t xml:space="preserve">سبب التواجد </t>
  </si>
  <si>
    <t>75-</t>
  </si>
  <si>
    <t>العجز بسبب العوق</t>
  </si>
  <si>
    <t>العجز بسبب الشيخوخة</t>
  </si>
  <si>
    <t>مرض مزمن</t>
  </si>
  <si>
    <t>عدم وجود معيل</t>
  </si>
  <si>
    <t>رغبة الاهل</t>
  </si>
  <si>
    <t>التسول</t>
  </si>
  <si>
    <t>شلل احادي</t>
  </si>
  <si>
    <t>شلل رباعي</t>
  </si>
  <si>
    <t>شلل تشنجي</t>
  </si>
  <si>
    <t>تخلف عقلي بسيط</t>
  </si>
  <si>
    <t>تخلف عقلي شديد</t>
  </si>
  <si>
    <t xml:space="preserve">الصم والبكم </t>
  </si>
  <si>
    <t>ضعف البصر</t>
  </si>
  <si>
    <t>فاقد البصر</t>
  </si>
  <si>
    <t>بناءاً على طلبه</t>
  </si>
  <si>
    <t>وفاة</t>
  </si>
  <si>
    <t>هروب وتسرب</t>
  </si>
  <si>
    <t xml:space="preserve">أخرى </t>
  </si>
  <si>
    <t xml:space="preserve">عدد المستفيدين </t>
  </si>
  <si>
    <t>70 فأكثر</t>
  </si>
  <si>
    <t>الأنبار</t>
  </si>
  <si>
    <t>نوع العوق</t>
  </si>
  <si>
    <t>ولادي</t>
  </si>
  <si>
    <t>مستعصي</t>
  </si>
  <si>
    <t>مرض</t>
  </si>
  <si>
    <t>حادث</t>
  </si>
  <si>
    <t>حرب</t>
  </si>
  <si>
    <t>وراثي</t>
  </si>
  <si>
    <t>اصابة عمل</t>
  </si>
  <si>
    <t xml:space="preserve">الصم </t>
  </si>
  <si>
    <t xml:space="preserve">البكم </t>
  </si>
  <si>
    <t>فقدان سمع بسيط</t>
  </si>
  <si>
    <t xml:space="preserve">فقدان سمع متوسط </t>
  </si>
  <si>
    <t xml:space="preserve">فقدان سمع شديد </t>
  </si>
  <si>
    <t>نوع التدريب والتأهيل</t>
  </si>
  <si>
    <t>عوق عقلي</t>
  </si>
  <si>
    <t xml:space="preserve">عوق سمعي </t>
  </si>
  <si>
    <t>عوق حركي</t>
  </si>
  <si>
    <t>عوق بصري</t>
  </si>
  <si>
    <t>متعدد العوق</t>
  </si>
  <si>
    <t>خياطة</t>
  </si>
  <si>
    <t>نجارة</t>
  </si>
  <si>
    <t>كهرباء</t>
  </si>
  <si>
    <t>طابعة</t>
  </si>
  <si>
    <t>زراعة</t>
  </si>
  <si>
    <t>سيراميك</t>
  </si>
  <si>
    <t>صناعة الورد</t>
  </si>
  <si>
    <t>اعمال تجميعية</t>
  </si>
  <si>
    <t>رياض الاطفال</t>
  </si>
  <si>
    <t>الابتدائية</t>
  </si>
  <si>
    <t xml:space="preserve">الاول </t>
  </si>
  <si>
    <t>السابع</t>
  </si>
  <si>
    <t>الثامن</t>
  </si>
  <si>
    <t>مجموع الابتدائية</t>
  </si>
  <si>
    <t xml:space="preserve">الأول متوسط </t>
  </si>
  <si>
    <t xml:space="preserve">الثاني متوسط </t>
  </si>
  <si>
    <t xml:space="preserve">الثالث متوسط </t>
  </si>
  <si>
    <t xml:space="preserve">مجموع المتوسطة  </t>
  </si>
  <si>
    <t xml:space="preserve">أساس </t>
  </si>
  <si>
    <t>متوسط</t>
  </si>
  <si>
    <t xml:space="preserve">متقدم </t>
  </si>
  <si>
    <t>أسباب المغادرة</t>
  </si>
  <si>
    <t>فصل بقرار</t>
  </si>
  <si>
    <t>الهروب</t>
  </si>
  <si>
    <t>لأكمال السن القانوني</t>
  </si>
  <si>
    <t xml:space="preserve">سوء سلوك </t>
  </si>
  <si>
    <t>تقاعد</t>
  </si>
  <si>
    <t xml:space="preserve">انتهاء عضوية </t>
  </si>
  <si>
    <t>انقطاع بطلب</t>
  </si>
  <si>
    <t xml:space="preserve">فاقد الأب </t>
  </si>
  <si>
    <t>شلل نصفي ايمن وايسر</t>
  </si>
  <si>
    <t xml:space="preserve">شلل الاطراف السفلى او العليا </t>
  </si>
  <si>
    <t>بتر الاطراف السفلى او العليا</t>
  </si>
  <si>
    <t>الفتحة الولادية في القلب</t>
  </si>
  <si>
    <t>الربو المزمن</t>
  </si>
  <si>
    <t>سكر مزمن ومضاعفاته</t>
  </si>
  <si>
    <t>فتحات الظهر</t>
  </si>
  <si>
    <t>تاخر النمو القزمية</t>
  </si>
  <si>
    <t>السمنة المفرطة</t>
  </si>
  <si>
    <t>التهاب المفاصل التشنجي</t>
  </si>
  <si>
    <t>تخلف عقلي متوسط الشدة</t>
  </si>
  <si>
    <t>الصرع</t>
  </si>
  <si>
    <t>انفصام الشخصية</t>
  </si>
  <si>
    <t>كل انواع الذهان</t>
  </si>
  <si>
    <t>مجموع اعدادية</t>
  </si>
  <si>
    <t xml:space="preserve"> رابع</t>
  </si>
  <si>
    <t>خامس</t>
  </si>
  <si>
    <t xml:space="preserve"> سادس</t>
  </si>
  <si>
    <t>السعة</t>
  </si>
  <si>
    <t>دور رعاية المعوقون</t>
  </si>
  <si>
    <t>دور رعاية المعوقين</t>
  </si>
  <si>
    <t xml:space="preserve"> الموجودون</t>
  </si>
  <si>
    <t>دور الحنان للعاجزين كلياً</t>
  </si>
  <si>
    <t xml:space="preserve">دور المسنين والمقعدين </t>
  </si>
  <si>
    <t xml:space="preserve"> دور الحنان للعاجزين كلياً</t>
  </si>
  <si>
    <t xml:space="preserve">المسنون والمقعدون </t>
  </si>
  <si>
    <t>عدد المستفيدات</t>
  </si>
  <si>
    <t>عدد المستفيدين والمستفيدات</t>
  </si>
  <si>
    <t>الموجـــــودون</t>
  </si>
  <si>
    <t>الداخــــــــــــلون</t>
  </si>
  <si>
    <t>المغـــــــــــادرون</t>
  </si>
  <si>
    <t>جدول  (2)</t>
  </si>
  <si>
    <t>جدول  (3)</t>
  </si>
  <si>
    <r>
      <t xml:space="preserve"> جدول  </t>
    </r>
    <r>
      <rPr>
        <b/>
        <sz val="16"/>
        <rFont val="Arial"/>
        <family val="2"/>
      </rPr>
      <t>(5)</t>
    </r>
  </si>
  <si>
    <r>
      <t xml:space="preserve">جدول  </t>
    </r>
    <r>
      <rPr>
        <b/>
        <sz val="16"/>
        <rFont val="Arial"/>
        <family val="2"/>
      </rPr>
      <t>(6)</t>
    </r>
  </si>
  <si>
    <t>جدول (7)</t>
  </si>
  <si>
    <t>جدول  (8)</t>
  </si>
  <si>
    <t>جدول (9)</t>
  </si>
  <si>
    <t xml:space="preserve">(جدول (10 </t>
  </si>
  <si>
    <t>جدول  (11)</t>
  </si>
  <si>
    <t xml:space="preserve">جدول (12) </t>
  </si>
  <si>
    <t xml:space="preserve">جدول (13) </t>
  </si>
  <si>
    <t>جدول (14)</t>
  </si>
  <si>
    <t>جدول  (15)</t>
  </si>
  <si>
    <t xml:space="preserve">جدول (16)                                                                             </t>
  </si>
  <si>
    <t>جدول  ( 17)</t>
  </si>
  <si>
    <t>جدول(36)</t>
  </si>
  <si>
    <t>جدول(37)</t>
  </si>
  <si>
    <t>جدول(40)</t>
  </si>
  <si>
    <t>جدول(41)</t>
  </si>
  <si>
    <t>جدول(42)</t>
  </si>
  <si>
    <t>جدول( 48  )</t>
  </si>
  <si>
    <t>جدول (44)</t>
  </si>
  <si>
    <t>جدول (45)</t>
  </si>
  <si>
    <t>جدول (46)</t>
  </si>
  <si>
    <t>Governorate</t>
  </si>
  <si>
    <t>Nineveh</t>
  </si>
  <si>
    <t>Salah-Aldeen</t>
  </si>
  <si>
    <t>Kirkuk</t>
  </si>
  <si>
    <t>Diyala</t>
  </si>
  <si>
    <t>Baghdad</t>
  </si>
  <si>
    <t>Al-Anbar</t>
  </si>
  <si>
    <t>Babylon</t>
  </si>
  <si>
    <t>Kerbela</t>
  </si>
  <si>
    <t>Al-Najaf</t>
  </si>
  <si>
    <t>Al-Qadesyia</t>
  </si>
  <si>
    <t>Al-muthanna</t>
  </si>
  <si>
    <t>Thi-Qar</t>
  </si>
  <si>
    <t>Wasit</t>
  </si>
  <si>
    <t>Missan</t>
  </si>
  <si>
    <t>Al-Basrah</t>
  </si>
  <si>
    <t>Total</t>
  </si>
  <si>
    <t>State care centres for young girls and boys</t>
  </si>
  <si>
    <t>Children</t>
  </si>
  <si>
    <t>Buds</t>
  </si>
  <si>
    <t>Flowers</t>
  </si>
  <si>
    <t>The aged and disabled</t>
  </si>
  <si>
    <t xml:space="preserve">Hanan houses for severly disabled </t>
  </si>
  <si>
    <t>Nursing houses for disabled</t>
  </si>
  <si>
    <t>Units</t>
  </si>
  <si>
    <t>State care houses for kids (boys and girls)</t>
  </si>
  <si>
    <t>Nursing houses of old and disabled persons</t>
  </si>
  <si>
    <t>Hanan houses for completely disabled persons</t>
  </si>
  <si>
    <t>Presents</t>
  </si>
  <si>
    <t>Entrants</t>
  </si>
  <si>
    <t>Departures</t>
  </si>
  <si>
    <t>Employees</t>
  </si>
  <si>
    <t>No.</t>
  </si>
  <si>
    <t>M</t>
  </si>
  <si>
    <t>F</t>
  </si>
  <si>
    <t>T</t>
  </si>
  <si>
    <t>Age group</t>
  </si>
  <si>
    <t xml:space="preserve">State care houses for kids </t>
  </si>
  <si>
    <t>Aged and disabled</t>
  </si>
  <si>
    <t xml:space="preserve">Hanan houses for completely disabled persons </t>
  </si>
  <si>
    <t>Disabled nursing houses</t>
  </si>
  <si>
    <t xml:space="preserve">70 and more </t>
  </si>
  <si>
    <t>70 and more</t>
  </si>
  <si>
    <t>Primary</t>
  </si>
  <si>
    <t>Intermediate</t>
  </si>
  <si>
    <t>Preparatory</t>
  </si>
  <si>
    <t>Diploma</t>
  </si>
  <si>
    <t>Bachelor</t>
  </si>
  <si>
    <t>Other</t>
  </si>
  <si>
    <t xml:space="preserve">Enrolled kids </t>
  </si>
  <si>
    <t>Unit</t>
  </si>
  <si>
    <t>Grand total</t>
  </si>
  <si>
    <t xml:space="preserve">Social and health condition </t>
  </si>
  <si>
    <t>Fatherless</t>
  </si>
  <si>
    <t>Motherless</t>
  </si>
  <si>
    <t>Parentless</t>
  </si>
  <si>
    <t xml:space="preserve">Unrecognized parents </t>
  </si>
  <si>
    <t>Disability of one or both of parents</t>
  </si>
  <si>
    <t xml:space="preserve">Chronic disease of one of the parents or both of them </t>
  </si>
  <si>
    <t>One or both of them are in prison</t>
  </si>
  <si>
    <t>Divorce</t>
  </si>
  <si>
    <t>Abandonment</t>
  </si>
  <si>
    <t>Separation</t>
  </si>
  <si>
    <t>Homless and beggary</t>
  </si>
  <si>
    <t>School grade</t>
  </si>
  <si>
    <t xml:space="preserve">Below kindergarten age </t>
  </si>
  <si>
    <t xml:space="preserve">kindergarten age </t>
  </si>
  <si>
    <t>First</t>
  </si>
  <si>
    <t>Second</t>
  </si>
  <si>
    <t>Third</t>
  </si>
  <si>
    <t>Fourth</t>
  </si>
  <si>
    <t>Fifth</t>
  </si>
  <si>
    <t>Sixth</t>
  </si>
  <si>
    <t>Primary total</t>
  </si>
  <si>
    <t>Intermediate total</t>
  </si>
  <si>
    <t>Preparatory total</t>
  </si>
  <si>
    <t>Sex</t>
  </si>
  <si>
    <t xml:space="preserve">T </t>
  </si>
  <si>
    <t>Table (13)</t>
  </si>
  <si>
    <t>Adoption</t>
  </si>
  <si>
    <t>Delivered to his or her family</t>
  </si>
  <si>
    <t>According to his or her request</t>
  </si>
  <si>
    <t>Absence by request</t>
  </si>
  <si>
    <t>Sikness</t>
  </si>
  <si>
    <t>Death</t>
  </si>
  <si>
    <t>Escape or slipping</t>
  </si>
  <si>
    <t>bad behavior</t>
  </si>
  <si>
    <t>Attaining the legal age</t>
  </si>
  <si>
    <t>Graduation</t>
  </si>
  <si>
    <t>Dismissal by a decision</t>
  </si>
  <si>
    <t>Table (14)</t>
  </si>
  <si>
    <t xml:space="preserve">Other </t>
  </si>
  <si>
    <t>Table (15)</t>
  </si>
  <si>
    <t>Table (16)</t>
  </si>
  <si>
    <t>No.units</t>
  </si>
  <si>
    <t>Capacity</t>
  </si>
  <si>
    <t>Table (17)</t>
  </si>
  <si>
    <t>illiterate</t>
  </si>
  <si>
    <t>Read and write</t>
  </si>
  <si>
    <t>High diploma</t>
  </si>
  <si>
    <t>Master</t>
  </si>
  <si>
    <t>Doctorate</t>
  </si>
  <si>
    <t>Single</t>
  </si>
  <si>
    <t>Married</t>
  </si>
  <si>
    <t>Divorced</t>
  </si>
  <si>
    <t>Separated</t>
  </si>
  <si>
    <t>Reason of existence</t>
  </si>
  <si>
    <t>Chronic disease</t>
  </si>
  <si>
    <t>No supporter</t>
  </si>
  <si>
    <t>Beggary</t>
  </si>
  <si>
    <t>Enrolled</t>
  </si>
  <si>
    <t>Widower</t>
  </si>
  <si>
    <t>Bad behaviour</t>
  </si>
  <si>
    <t>Table (36)</t>
  </si>
  <si>
    <t>units</t>
  </si>
  <si>
    <t>beneficiaries</t>
  </si>
  <si>
    <t>Disability condition</t>
  </si>
  <si>
    <t xml:space="preserve">Congenital disorder
</t>
  </si>
  <si>
    <t>Stubborn disease</t>
  </si>
  <si>
    <t>Disease</t>
  </si>
  <si>
    <t>Accident</t>
  </si>
  <si>
    <t>War</t>
  </si>
  <si>
    <t>Inherited disease</t>
  </si>
  <si>
    <t>Work accident</t>
  </si>
  <si>
    <t>Table (38)</t>
  </si>
  <si>
    <t xml:space="preserve"> kind of rehabilitation and training</t>
  </si>
  <si>
    <t>sewing</t>
  </si>
  <si>
    <t>carpentry</t>
  </si>
  <si>
    <t>electricity</t>
  </si>
  <si>
    <t>printing</t>
  </si>
  <si>
    <t>cultivation</t>
  </si>
  <si>
    <t>Ceramics</t>
  </si>
  <si>
    <t>Flower industry</t>
  </si>
  <si>
    <t>Structured products</t>
  </si>
  <si>
    <t>Table (40)</t>
  </si>
  <si>
    <t xml:space="preserve">الجنس Sex  </t>
  </si>
  <si>
    <t>Kindergarten</t>
  </si>
  <si>
    <t>Special class</t>
  </si>
  <si>
    <t>Fisrt</t>
  </si>
  <si>
    <t>Seventh</t>
  </si>
  <si>
    <t>Eighth</t>
  </si>
  <si>
    <t>Table (41)</t>
  </si>
  <si>
    <t>Table (42)</t>
  </si>
  <si>
    <t>Table (43)</t>
  </si>
  <si>
    <t>Basic</t>
  </si>
  <si>
    <t>Advanced</t>
  </si>
  <si>
    <t>Table (44)</t>
  </si>
  <si>
    <t>Reasons of departure</t>
  </si>
  <si>
    <t>According to the beneficiary request</t>
  </si>
  <si>
    <t>Delivered to the family</t>
  </si>
  <si>
    <t>Dissmisal by a decision</t>
  </si>
  <si>
    <t>Escape</t>
  </si>
  <si>
    <t>Addoption</t>
  </si>
  <si>
    <t>Retirement</t>
  </si>
  <si>
    <t>End of membership</t>
  </si>
  <si>
    <t>Table (45)</t>
  </si>
  <si>
    <t>الجنس Sex</t>
  </si>
  <si>
    <t>Bachlor</t>
  </si>
  <si>
    <t>Table (46)</t>
  </si>
  <si>
    <t>Table (47)</t>
  </si>
  <si>
    <t>Table (48)</t>
  </si>
  <si>
    <t>Table (2)</t>
  </si>
  <si>
    <t>Table (3)</t>
  </si>
  <si>
    <t>Table (4)</t>
  </si>
  <si>
    <r>
      <t xml:space="preserve">جدول </t>
    </r>
    <r>
      <rPr>
        <b/>
        <sz val="14"/>
        <rFont val="Arial"/>
        <family val="2"/>
      </rPr>
      <t xml:space="preserve"> (4)</t>
    </r>
  </si>
  <si>
    <t>Table (5)</t>
  </si>
  <si>
    <t>Table (6)</t>
  </si>
  <si>
    <t>Table (7)</t>
  </si>
  <si>
    <t>Table (8)</t>
  </si>
  <si>
    <t>Table (9)</t>
  </si>
  <si>
    <t>Table (10)</t>
  </si>
  <si>
    <t>Table (11)</t>
  </si>
  <si>
    <t>Table (12)</t>
  </si>
  <si>
    <t>Table (37)</t>
  </si>
  <si>
    <t>الجنس  Sex</t>
  </si>
  <si>
    <t>الجنس sex</t>
  </si>
  <si>
    <t xml:space="preserve"> total</t>
  </si>
  <si>
    <t xml:space="preserve">المجموع  </t>
  </si>
  <si>
    <t>Paraplegia</t>
  </si>
  <si>
    <t>Quadriplegia</t>
  </si>
  <si>
    <t>Spastic</t>
  </si>
  <si>
    <t>Diaplegia and Double hemiplegia</t>
  </si>
  <si>
    <t xml:space="preserve">Amputation of lower and upper limbs </t>
  </si>
  <si>
    <t>Mental retardation moderate</t>
  </si>
  <si>
    <t>Severe mental retardation</t>
  </si>
  <si>
    <t>Epilepsy</t>
  </si>
  <si>
    <t>All kinds of psychosis</t>
  </si>
  <si>
    <t xml:space="preserve">Deafness and Muteness  </t>
  </si>
  <si>
    <t>Amblyopia</t>
  </si>
  <si>
    <t>Blindness</t>
  </si>
  <si>
    <t>schizophrenia</t>
  </si>
  <si>
    <t xml:space="preserve">monoplegia </t>
  </si>
  <si>
    <t>Congenital heart hole</t>
  </si>
  <si>
    <t>asthma</t>
  </si>
  <si>
    <t xml:space="preserve">Diabetic </t>
  </si>
  <si>
    <t>Holes on the back</t>
  </si>
  <si>
    <t>stunting</t>
  </si>
  <si>
    <t>Over weight</t>
  </si>
  <si>
    <t>Arthritis</t>
  </si>
  <si>
    <t xml:space="preserve">Slight mental retardation </t>
  </si>
  <si>
    <t>Chronic melancholia</t>
  </si>
  <si>
    <t>Deafness</t>
  </si>
  <si>
    <t>Muteness</t>
  </si>
  <si>
    <t>Slight deafness</t>
  </si>
  <si>
    <t>Deafness moderate</t>
  </si>
  <si>
    <t>Severe deafness</t>
  </si>
  <si>
    <t>توحد</t>
  </si>
  <si>
    <t>متلازمة داون</t>
  </si>
  <si>
    <t>Down Syndrome</t>
  </si>
  <si>
    <t>تشوه الاطراف</t>
  </si>
  <si>
    <t>Tips deformity</t>
  </si>
  <si>
    <t>سيارات</t>
  </si>
  <si>
    <t>Cars</t>
  </si>
  <si>
    <t>Number of beneficiaries (M)</t>
  </si>
  <si>
    <t>Amount spent at the first payment (ID Thousand)</t>
  </si>
  <si>
    <t>المبلغ المصروف الدفعة الاولى (بالالف دينار)</t>
  </si>
  <si>
    <t>المبلغ المصروف الدفعة الثانية (بالالف دينار)</t>
  </si>
  <si>
    <t>Amount spent at the 2nd payment (ID Thousand)</t>
  </si>
  <si>
    <t>المبلغ المصروف الدفعة الثالثة (بالالف دينار)</t>
  </si>
  <si>
    <t>Amount spent at the 3rd payment (ID Thousand)</t>
  </si>
  <si>
    <t>جدول( 49  )</t>
  </si>
  <si>
    <t>Table (49)</t>
  </si>
  <si>
    <t>المبلغ المصروف الدفعة الرابعة (بالالف دينار)</t>
  </si>
  <si>
    <t>المبلغ المصروف الدفعة الخامسة (بالالف دينار)</t>
  </si>
  <si>
    <t>المبلغ المصروف الكلي (بالالف دينار)</t>
  </si>
  <si>
    <t>Amount spent at the forth payment (ID Thousand)</t>
  </si>
  <si>
    <t>Amount spent at the fifth payment (ID Thousand)</t>
  </si>
  <si>
    <t>Amount spent at the total payments (ID Thousand)</t>
  </si>
  <si>
    <t>جدول( 50  )</t>
  </si>
  <si>
    <t>Table (50)</t>
  </si>
  <si>
    <t>جدول( 51  )</t>
  </si>
  <si>
    <t>Table (51)</t>
  </si>
  <si>
    <t>الفئة العمرية</t>
  </si>
  <si>
    <t>1 - 5</t>
  </si>
  <si>
    <t>6 - 10</t>
  </si>
  <si>
    <t>11- 15</t>
  </si>
  <si>
    <t>16 - 20</t>
  </si>
  <si>
    <t>21 - 25</t>
  </si>
  <si>
    <t>26 - 30</t>
  </si>
  <si>
    <t>31 - 35</t>
  </si>
  <si>
    <t>36 - 40</t>
  </si>
  <si>
    <t>41 - 45</t>
  </si>
  <si>
    <t>46 - 50</t>
  </si>
  <si>
    <t>51 - 55</t>
  </si>
  <si>
    <t>56 - 60</t>
  </si>
  <si>
    <t>61 - 65</t>
  </si>
  <si>
    <t>66 - 70</t>
  </si>
  <si>
    <t>جدول( 52  )</t>
  </si>
  <si>
    <t>Table (52)</t>
  </si>
  <si>
    <t>الوزارة</t>
  </si>
  <si>
    <t>Ministry</t>
  </si>
  <si>
    <t>جدول( 54  )</t>
  </si>
  <si>
    <t>Table (54)</t>
  </si>
  <si>
    <t>جدول( 53  )</t>
  </si>
  <si>
    <t>Table (53)</t>
  </si>
  <si>
    <t>70 &amp; more</t>
  </si>
  <si>
    <t>مجلس الوزراء</t>
  </si>
  <si>
    <t>مجلس النواب</t>
  </si>
  <si>
    <t>التربية</t>
  </si>
  <si>
    <t>التعليم</t>
  </si>
  <si>
    <t>العلوم</t>
  </si>
  <si>
    <t>الصحة</t>
  </si>
  <si>
    <t>الصناعة والمعادن</t>
  </si>
  <si>
    <t>الاتصالات</t>
  </si>
  <si>
    <t>الكهرباء</t>
  </si>
  <si>
    <t>النفط</t>
  </si>
  <si>
    <t>الداخلية</t>
  </si>
  <si>
    <t>المالية</t>
  </si>
  <si>
    <t>الاسكان</t>
  </si>
  <si>
    <t>السياحة</t>
  </si>
  <si>
    <t>الموارد المائية</t>
  </si>
  <si>
    <t>الهجرة</t>
  </si>
  <si>
    <t>الزراعة</t>
  </si>
  <si>
    <t>الثقافة</t>
  </si>
  <si>
    <t>التخطيط</t>
  </si>
  <si>
    <t>العدل</t>
  </si>
  <si>
    <t>التجارة</t>
  </si>
  <si>
    <t>الامن الوطني</t>
  </si>
  <si>
    <t>امانة بغداد</t>
  </si>
  <si>
    <t>الوقف الشيعي</t>
  </si>
  <si>
    <t>الوقف السني</t>
  </si>
  <si>
    <t>Parliament</t>
  </si>
  <si>
    <t>Cabinet council</t>
  </si>
  <si>
    <t>العمل والشؤون الاجتماعية</t>
  </si>
  <si>
    <t>Labor &amp; social affairs</t>
  </si>
  <si>
    <t>Education</t>
  </si>
  <si>
    <t>Sciences</t>
  </si>
  <si>
    <t>Health</t>
  </si>
  <si>
    <t>Industry &amp; Mineral</t>
  </si>
  <si>
    <t>Communication</t>
  </si>
  <si>
    <t>Petroleum</t>
  </si>
  <si>
    <t>Interior affairs</t>
  </si>
  <si>
    <t>Financial</t>
  </si>
  <si>
    <t>Accommodation</t>
  </si>
  <si>
    <t>Tourism</t>
  </si>
  <si>
    <t>Wateriness resources</t>
  </si>
  <si>
    <t>Transportation</t>
  </si>
  <si>
    <t>Migration</t>
  </si>
  <si>
    <t>Agriculture</t>
  </si>
  <si>
    <t>Culture</t>
  </si>
  <si>
    <t>Planning</t>
  </si>
  <si>
    <t>Justice</t>
  </si>
  <si>
    <t>Trade</t>
  </si>
  <si>
    <t>National Security</t>
  </si>
  <si>
    <t>Baghdad custody</t>
  </si>
  <si>
    <t xml:space="preserve"> Al shaii Entail</t>
  </si>
  <si>
    <t xml:space="preserve"> Al sunni Entail</t>
  </si>
  <si>
    <t>Higher education</t>
  </si>
  <si>
    <t xml:space="preserve">مج </t>
  </si>
  <si>
    <t>ذ           M</t>
  </si>
  <si>
    <t>مج               T</t>
  </si>
  <si>
    <t xml:space="preserve">أ            F    </t>
  </si>
  <si>
    <t>Autism</t>
  </si>
  <si>
    <t>المجموع   Total</t>
  </si>
  <si>
    <t xml:space="preserve">المجموع     Total </t>
  </si>
  <si>
    <t xml:space="preserve"> Total</t>
  </si>
  <si>
    <t>للرجل</t>
  </si>
  <si>
    <t>للمرأة</t>
  </si>
  <si>
    <t>for Man</t>
  </si>
  <si>
    <t>for Woman</t>
  </si>
  <si>
    <t xml:space="preserve">المجموع                Total   </t>
  </si>
  <si>
    <t xml:space="preserve">مج         </t>
  </si>
  <si>
    <t xml:space="preserve">المعاق         Disabled   </t>
  </si>
  <si>
    <t>المعين          Assigner</t>
  </si>
  <si>
    <t>المعاق           Disabled</t>
  </si>
  <si>
    <t>المعين         Assigner</t>
  </si>
  <si>
    <t>Social care office (M)</t>
  </si>
  <si>
    <t>Number of beneficiaries (W)</t>
  </si>
  <si>
    <t>Number of beneficiaries (M&amp;W)</t>
  </si>
  <si>
    <t>دائرة الرعاية الاجتماعية (للمرأة )</t>
  </si>
  <si>
    <t>Social care office (W)</t>
  </si>
  <si>
    <t>Table (39)</t>
  </si>
  <si>
    <t>المبلغ المصروف الدفعة السادسة (بالالف دينار)</t>
  </si>
  <si>
    <t>Amount spent at the sixth payment (ID Thousand)</t>
  </si>
  <si>
    <t>كآبة المزمنة</t>
  </si>
  <si>
    <t>Sickness</t>
  </si>
  <si>
    <t>دائرة الرعاية الاجتماعية (للرجال)</t>
  </si>
  <si>
    <t>انفصال</t>
  </si>
  <si>
    <t>الاعدادية</t>
  </si>
  <si>
    <t>First class</t>
  </si>
  <si>
    <t>Second class</t>
  </si>
  <si>
    <t>Third class</t>
  </si>
  <si>
    <t>دور الدولة *</t>
  </si>
  <si>
    <t>* ملاحظة دور الدولة  تقسم الى دور الدولة للاطفال حيث تكون بطبيعة الحال مختلطة ويطلق على الدار التي ترعى المستفيدين من الاولاد (دار البراعم) وعلى الدار التي ترعى المستفيدات ( دار الزهور)</t>
  </si>
  <si>
    <t>*Note: State care houses  are divided into houses for boys which called (buds house) and others for girls named (flowers house)</t>
  </si>
  <si>
    <t xml:space="preserve">دور الدولة  </t>
  </si>
  <si>
    <t>العـــاملون (الفعلي)</t>
  </si>
  <si>
    <t xml:space="preserve">دور الدولة   </t>
  </si>
  <si>
    <t xml:space="preserve">دور الدولة </t>
  </si>
  <si>
    <t>9-6</t>
  </si>
  <si>
    <t>20-18</t>
  </si>
  <si>
    <t>12-9</t>
  </si>
  <si>
    <t>15-12</t>
  </si>
  <si>
    <t>18-15</t>
  </si>
  <si>
    <t>30-20</t>
  </si>
  <si>
    <t>40-30</t>
  </si>
  <si>
    <t>50-40</t>
  </si>
  <si>
    <t>60-50</t>
  </si>
  <si>
    <t>70-60</t>
  </si>
  <si>
    <t>Householdbreakdown cases</t>
  </si>
  <si>
    <t xml:space="preserve">chronic depression </t>
  </si>
  <si>
    <t>عدد وحدات الرعاية الإجتماعية حسب المحافظة ونوع الوحدة لسنة 2018</t>
  </si>
  <si>
    <t>Number of social care units by governorate and type of unit for 2018</t>
  </si>
  <si>
    <t xml:space="preserve">  عدد وحدات الرعاية الإجتماعية وعدد المستفيدين الموجودين والداخلين والمغادرين والعاملين (الفعلي) حسب الجنس ونوع الوحدة لسنة 2018</t>
  </si>
  <si>
    <t>Actual number of social care units, beneficiaries (presents, entrants, departures) and employees by sex and unit type for 2018</t>
  </si>
  <si>
    <t>عدد المستفيدين الموجودين في وحدات  الرعاية الأجتماعية حسب نوع الوحدة وفئات العمر والجنس لسنة 2018</t>
  </si>
  <si>
    <t>Number of beneficiaries in social care units by unit type, age group and sex for 2018</t>
  </si>
  <si>
    <t>عدد المستفيدين الموجودين في وحدات الرعاية الأجتماعية حسب نوع الوحدة والمحافظة والجنس لسنة 2018</t>
  </si>
  <si>
    <t>Number of beneficiaries in social care units by unit type, governorate and sex for 2018</t>
  </si>
  <si>
    <t>عدد المستفيدين الداخلين الى وحدات  الرعاية الأجتماعية حسب فئات العمر ونوع الوحدة والجنس لسنة  2018</t>
  </si>
  <si>
    <t>Number of beneficiaries enrolled in social care units by age group, unit type and sex for 2018</t>
  </si>
  <si>
    <t>عدد العاملين في وحدات الرعاية الاجتماعية (على الملاك) حسب الشهادة والجنس والمحافظة لسنة 2018</t>
  </si>
  <si>
    <t xml:space="preserve">Number of employees (permanent) in social care units by certificate, sex and governorate for 2018 </t>
  </si>
  <si>
    <t>عدد العاملين في وحدات  الرعاية الأجتماعية (الفعلي) حسب الشهادة والجنس والمحافظة لسنة  2018</t>
  </si>
  <si>
    <t>Actual number of employees in social care units by certificate, sex and governorate for 2018</t>
  </si>
  <si>
    <t>عدد الوحدات وعدد الموجودين والداخلين والمغادرين والعاملين (الفعلي ) في دور الدولة حسب المحافظة لسنة 2018</t>
  </si>
  <si>
    <t>Number of social care units, actual enrolled persons,  departures and employees in state state care houses  by governorate for 2018</t>
  </si>
  <si>
    <t xml:space="preserve"> عدد المستفيدين الموجودين في دور الدولة حسب فئات العمر والجنس والمحافظة لسنة 2018</t>
  </si>
  <si>
    <t>Number of current beneficiaries in state care houses by age group, sex and  governorate for 2018</t>
  </si>
  <si>
    <t xml:space="preserve">عدد المستفيدين الموجودين في دور الدولة  حسب الحالة الاجتماعية والصحية وفئات العمر والجنس لسنة 2018 </t>
  </si>
  <si>
    <t>Number of current beneficiaries in state care houses by social and health condition,age group and sex for 2018</t>
  </si>
  <si>
    <t xml:space="preserve"> عدد المستفيدين الداخلين الى دور الدولة  حسب المحافظة وفئات العمر والجنس لسنة 2018</t>
  </si>
  <si>
    <t>Number of beneficiaries enrolled in state care houses  by governorate, age group and sex for 2018</t>
  </si>
  <si>
    <t>عدد المستفيدين المغادرين من دور الدولة حسب أسباب المغادرة والجنس والمحافظة  لسنة 2018</t>
  </si>
  <si>
    <t>Number of beneficiaries departed state care houses by reason of departure, sex, and governorate for 2018</t>
  </si>
  <si>
    <t xml:space="preserve">عدد العاملين في دور الدولة ( على الملاك ) حسب الشهادة والجنس والمحافظة لسنة 2018  </t>
  </si>
  <si>
    <t xml:space="preserve">  Number of employees (permanent) in state care houses bycertificate, sex, and governorate for 2018</t>
  </si>
  <si>
    <t>عدد العاملين في دور الدولة (الفعلي) حسب الشهادة والجنس والمحافظة لسنة  2018</t>
  </si>
  <si>
    <t xml:space="preserve">  Number of employees (actual) in state care houses by certificate, sex, and governorate for 2018</t>
  </si>
  <si>
    <t>عدد الوحدات والسعة وعدد الموجودين والداخلين والمغادرين والعاملين (الفعلي) في دور رعاية المسنين والمقعدين حسب المحافظة لسنة 2018</t>
  </si>
  <si>
    <t>Number and capacity of social care units, Presents, enrolled persons,  departures and employees (actual) in nursing houses of  old and disabled by governorate for 2018</t>
  </si>
  <si>
    <t xml:space="preserve"> عدد الوحدات وعدد المستفيدين والداخلين والعاملين (الفعلي) في دور ومعاهد رعاية المعوقين  حسب المحافظة لسنة 2018</t>
  </si>
  <si>
    <t>Number of social care units, beneficiaries, enrolled persons, departures and employees (actual) in nursing houses and institutions completely disabled by governorate for 2018</t>
  </si>
  <si>
    <t>عدد المستفيدين الموجودين في دور ومعاهد رعاية المعوقين والورش حسب فئات العمر والجنس والمحافظة لسنة  2018</t>
  </si>
  <si>
    <t>Number of current beneficiaries existed in nursing houses and institutions of disabled and workshops by age group, sex and governorate for 2018</t>
  </si>
  <si>
    <t xml:space="preserve">        عدد المستفيدين الموجودين في دور ومعاهد رعاية المعوقين حسب نوع العوق والجنس لسنة  2018      </t>
  </si>
  <si>
    <t xml:space="preserve">       Number of current beneficiaries existed in nursing houses and institutions of disabled by disability condition and sex for 2018</t>
  </si>
  <si>
    <t xml:space="preserve">     عدد المستفيدين الموجودين في دور ومعاهد رعاية المعوقين حسب نوع العوق وفئات العمر والجنس لسنة  2018                      </t>
  </si>
  <si>
    <t xml:space="preserve">   Number of current beneficiaries existed in nursing houses and instiutions of disabled by disability condition, age group and sex for 2018</t>
  </si>
  <si>
    <t>عدد المستفيدين الموجودين في ( معاهد التأهيل المهني والورش ) حسب نوع العوق والتأهيل والتدريب والجنس لسنة 2018</t>
  </si>
  <si>
    <t xml:space="preserve">   Number of current beneficiaries existed in (professinal rehabilitation institutions and workshops) by disability condition, kind of rehabilitation and training and sex for 2018</t>
  </si>
  <si>
    <t>عدد المستفيدين الموجودين في  (معاهد الصم والبكم) حسب المرحلة الدراسية والجنس لسنة 2018</t>
  </si>
  <si>
    <t xml:space="preserve">Number of beneficiaries existed in (deaf and dumb institutions) by school grade and sex for 2018 </t>
  </si>
  <si>
    <t>عدد المستفيدين الموجودين في (معاهد العوق الحركي والمكفوفين) حسب المرحلة الدراسية والجنس لسنة 2018</t>
  </si>
  <si>
    <t>Number of beneficiaries existed in (physical handicaped and blind institutions) by school grade and sex for 2018</t>
  </si>
  <si>
    <t>عدد المستفيدين الموجودين في (معاهد التخلف العقلي ) حسب المرحلة الدراسية والجنس لسنة 2018</t>
  </si>
  <si>
    <t>Number of beneficiaries existed in (mental retardation institutions) by school grade and sex for 2018</t>
  </si>
  <si>
    <t xml:space="preserve">عدد المستفيدين الداخلين في دور ومعاهد رعاية المعوقين حسب فئات العمر والجنس والمحافظة لسنة 2018 </t>
  </si>
  <si>
    <t>Number of beneficiaries enrolled in state nursing homes and institutions of disabled by age group, sex and governorate for 2018</t>
  </si>
  <si>
    <t>عدد المستفيدين المغادرين من دور ومعاهد المعوقين حسب أسباب المغادرة والجنس لسنة 2018</t>
  </si>
  <si>
    <t>Number of beneficiaries departed from nursing homes and institutions of disabled by reason of departure and sex for 2018</t>
  </si>
  <si>
    <t>عدد العاملين في دور ومعاهد رعاية المعوقين ( على الملاك ) حسب الشهادة والجنس والمحافظة لسنة 2018</t>
  </si>
  <si>
    <t>Number of employees (permanent) in nursing homes and institutions of disabled by certificate, sex and governorate for 2018</t>
  </si>
  <si>
    <t>عدد العاملين في دور ومعاهد رعاية المعوقين ( الفعلي ) حسب الشهادة والجنس والمحافظة لسنة 2018</t>
  </si>
  <si>
    <t>Number of employees (actual) in nursing homes and institutions of disabled by certificate, sex and governorate for 2018</t>
  </si>
  <si>
    <t xml:space="preserve">عدد المستفيدين المشمولين برواتب شبكة الحماية الاجتماعية للمرأة والرجل حسب اخر دفعة لسنة 2018  </t>
  </si>
  <si>
    <t>Number of beneficiaries covered by social care office for man and woman by the last payment for 2018</t>
  </si>
  <si>
    <t xml:space="preserve">المبالغ المصروفة للمستفيدين والمستفيدات من الرجال والنساء المشمولين برواتب شبكة الحماية الاجتماعية  حسب الدفعة لسنة 2018  </t>
  </si>
  <si>
    <t>The amounts spent for beneficiaries of Man and Woman covered by social care office by payment  2018</t>
  </si>
  <si>
    <t>مجالس المحافظات</t>
  </si>
  <si>
    <t>Al shaii Entail</t>
  </si>
  <si>
    <t>Al ssunni Entail</t>
  </si>
  <si>
    <t>Governorates councils</t>
  </si>
  <si>
    <t>4 than less</t>
  </si>
  <si>
    <t>الكترون</t>
  </si>
  <si>
    <t>electronic</t>
  </si>
  <si>
    <t>الكابةالمزمنة(التوحد)</t>
  </si>
  <si>
    <t>صف خاص</t>
  </si>
  <si>
    <t>التعليم الجامعي</t>
  </si>
  <si>
    <t>عدد الوحدات والسعة وعدد الموجودين والداخلين والمغادرين والعاملين (الفعلي) في دور الحنان للعاجزين كلياً  حسب المحافظة لسنة 2018</t>
  </si>
  <si>
    <t>Number and capacity of social care units, enrolled persons, departures and employees (actual) in Hanan nursing houses of  completely disabled by governorate for 2018</t>
  </si>
  <si>
    <t>جدول( 26)</t>
  </si>
  <si>
    <t>Table (26)</t>
  </si>
  <si>
    <t xml:space="preserve">Residents </t>
  </si>
  <si>
    <t>Kerbala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</si>
  <si>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</si>
  <si>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عدد المستفيدين الموجودين في دور الحنان للعاجزين كليا حسب فئات العمر والجنس والمحافظة لسنة 2018</t>
  </si>
  <si>
    <t>جدول(27)</t>
  </si>
  <si>
    <t>Table (27)</t>
  </si>
  <si>
    <t>40- 30</t>
  </si>
  <si>
    <t>عدد المستفيدين الموجودين في دور الحنان للعاجزين كليا حسب الجالةالعلمية والجنس لسنة 2018</t>
  </si>
  <si>
    <t>Number of current beneficiaries existed in Hanan nursing houses of completely disabled by educational status and sex for 2018</t>
  </si>
  <si>
    <t>جدول(28)</t>
  </si>
  <si>
    <t>Table (28)</t>
  </si>
  <si>
    <t>الجنس                sex</t>
  </si>
  <si>
    <t>Educational status</t>
  </si>
  <si>
    <t>عدد المستفيدين الموجودين في دور الحنان للعاجزين كليا حسب الحالة الاجتماعية والجنس والمحافظة لسنة 2018</t>
  </si>
  <si>
    <t>Number of current beneficiaries existed in Hanan nursing houses of completely disabled by social condition &amp; sex for 2018</t>
  </si>
  <si>
    <t>جدول(29)</t>
  </si>
  <si>
    <t>Table (29)</t>
  </si>
  <si>
    <t>أعـــــــــــزب</t>
  </si>
  <si>
    <t>متـــــــــزوج</t>
  </si>
  <si>
    <t>مطلـــــــــــــق</t>
  </si>
  <si>
    <t>أرمـــــــــــل</t>
  </si>
  <si>
    <t>مفتــــــــرق</t>
  </si>
  <si>
    <t>عدد المستفيدين الموجودين في دور الحنان للعاجزين كليا حسب أسباب التواجد وفئات العمر والجنس لسنة 2018</t>
  </si>
  <si>
    <t>Number of current beneficiaries existed in Hanan nursing houses of completely disabled by reason of existence, age group and sex for 2018</t>
  </si>
  <si>
    <t>جدول(30)</t>
  </si>
  <si>
    <t>Table (30)</t>
  </si>
  <si>
    <t>75- فأكثر</t>
  </si>
  <si>
    <t>Disablity</t>
  </si>
  <si>
    <t>Aging</t>
  </si>
  <si>
    <t>Relative's wish</t>
  </si>
  <si>
    <t>جدول(31)</t>
  </si>
  <si>
    <t>Table (31)</t>
  </si>
  <si>
    <t>عدد المستفيدين الداخلين في دور الحنان للعاجزين كليا حسب فئات العمر والجنس والمحافظة لسنة 2018</t>
  </si>
  <si>
    <t>Number of current beneficiaries existed in Hanan nursing houses of completely disabled by age group, sex and governorate for 2018</t>
  </si>
  <si>
    <t>جدول(32)</t>
  </si>
  <si>
    <t>Table (32)</t>
  </si>
  <si>
    <t>عدد المستفيدين الموجودين في دور الحنان للعاجزين كليا حسب أسباب المغادرة والجنس لسنة 2018</t>
  </si>
  <si>
    <t>Number of beneficiaries departed from hanan nursing houses of completely disabled by reason of departure,sex&amp;governorate for 2018</t>
  </si>
  <si>
    <t>جدول(33)</t>
  </si>
  <si>
    <t>Table (33)</t>
  </si>
  <si>
    <t>قرار بفصل</t>
  </si>
  <si>
    <t>Dismissal decision</t>
  </si>
  <si>
    <t>عدد العاملين الموجودين في دور الحنان للعاجزين كليا (على الملاك )حسب الشهادة والمحافظة والجنس لسنة 2018</t>
  </si>
  <si>
    <t>Number of current employees (permanent) in Hanan nursing houses of  disabled by certificate,governorate and sex for 2018</t>
  </si>
  <si>
    <t>جدول(34)</t>
  </si>
  <si>
    <t>Table (34)</t>
  </si>
  <si>
    <t>عدد العاملين الموجودين في دور الحنان للعاجزين كليا (الفعلي )حسب الشهادة والمحافظة والجنس لسنة 2018</t>
  </si>
  <si>
    <t>Number of current employees (actual) in Hanan nursing houses of  disabled by certificate,governorate and sex for 2018</t>
  </si>
  <si>
    <t>جدول(35)</t>
  </si>
  <si>
    <t>Table (35)</t>
  </si>
  <si>
    <t>جدول(18)</t>
  </si>
  <si>
    <t>Table (18)</t>
  </si>
  <si>
    <t xml:space="preserve">70 &amp; more </t>
  </si>
  <si>
    <t>عدد المستفيدين الموجودين في دور رعاية المسنين والمقعدين  حسب الحالة العلمية والجنس لسنة 2018</t>
  </si>
  <si>
    <t>Number of current beneficiaries in nursing houses of old and disabled by educational status and sex for 2018</t>
  </si>
  <si>
    <t>جدول(19)</t>
  </si>
  <si>
    <t>Table (19)</t>
  </si>
  <si>
    <t>الجنس                   sex</t>
  </si>
  <si>
    <t xml:space="preserve">مج         T </t>
  </si>
  <si>
    <t xml:space="preserve">Educational status </t>
  </si>
  <si>
    <t xml:space="preserve">أ         F   </t>
  </si>
  <si>
    <t>عدد المستفيدين الموجودين في دور رعاية المسنين والمقعدين حسب الحالة الاجتماعية والجنس والمحافظة لسنة 2018</t>
  </si>
  <si>
    <t>Number of current beneficiaries in nursing houses of old and disabled by social status, sex and governorate for 2018</t>
  </si>
  <si>
    <t>جدول(20)</t>
  </si>
  <si>
    <t>Table (20)</t>
  </si>
  <si>
    <t>أعزب</t>
  </si>
  <si>
    <t>متزوج</t>
  </si>
  <si>
    <t>مطلق</t>
  </si>
  <si>
    <t>أرمل</t>
  </si>
  <si>
    <t>منفصل</t>
  </si>
  <si>
    <t>عدد المستفيدين الموجودين في دور رعاية المسنين والمقعدين حسب أسباب التواجد وفئات العمر والجنس لسنة 2018</t>
  </si>
  <si>
    <t>Number of current beneficiaries in nursing houses of old and disabled by reason of existence age group and sex governorate for 2018</t>
  </si>
  <si>
    <t>جدول(21)</t>
  </si>
  <si>
    <t>Table (21)</t>
  </si>
  <si>
    <t>55-50</t>
  </si>
  <si>
    <t>60-55</t>
  </si>
  <si>
    <t>65-60</t>
  </si>
  <si>
    <t>70-65</t>
  </si>
  <si>
    <t>75-70</t>
  </si>
  <si>
    <t xml:space="preserve"> 75 فأكثر</t>
  </si>
  <si>
    <t>75 &amp; more</t>
  </si>
  <si>
    <t>Disabled</t>
  </si>
  <si>
    <t>Aged</t>
  </si>
  <si>
    <t>according to relative wish</t>
  </si>
  <si>
    <t>عدد المستفيدين الداخلين في دور رعاية المسنين والمقعدين حسب فئات العمر والجنس والمحافظة لسنة 2018</t>
  </si>
  <si>
    <t>Number of beneficiaries enrolled in nursing houses by age group, sex and governorate for 2018</t>
  </si>
  <si>
    <t>جدول(22)</t>
  </si>
  <si>
    <t>Table (22)</t>
  </si>
  <si>
    <t xml:space="preserve">        70 أكثر من    </t>
  </si>
  <si>
    <t xml:space="preserve"> more than 70</t>
  </si>
  <si>
    <t>عدد المستفيدين المغادرين  في دور رعاية المسنين والمقعدين حسب اسباب المغادرة والجنس والمحافظة لسنة 2018</t>
  </si>
  <si>
    <t>جدول(23)</t>
  </si>
  <si>
    <t>Table (23)</t>
  </si>
  <si>
    <t>Bad behavior</t>
  </si>
  <si>
    <t>عدد العاملين الموجودين في دور رعاية المسنين والمقعدين (على الملاك) حسب الشهادة والمحافظة والجنس لسنة 2018</t>
  </si>
  <si>
    <t>Number of current employees (permanent) in nursing houses of old and disabled by certificate, governorate and sex for 2018</t>
  </si>
  <si>
    <t>جدول(24)</t>
  </si>
  <si>
    <t>Table (24)</t>
  </si>
  <si>
    <t xml:space="preserve">  عدد العاملين الموجودين في دور رعاية المسنين والمقعدين ( الفعلي) حسب الشهادة والمحافظة والجنس لسنة 2018</t>
  </si>
  <si>
    <t>Number of current employees (actual) in nursing houses of old and disabled by certificate, governorate and sex for 2018</t>
  </si>
  <si>
    <t>جدول(25)</t>
  </si>
  <si>
    <t xml:space="preserve"> (25) Table </t>
  </si>
  <si>
    <t>عدد المستفيدين الموجودين في دور رعاية المسنين والمقعدين حسب فئات العمر والجنس والمحافظة لسنة 2018</t>
  </si>
  <si>
    <t>Number of current beneficiaries in nursing houses of old and disabled by age group, sex and governorate for 2018</t>
  </si>
  <si>
    <t xml:space="preserve"> 70فأكثر</t>
  </si>
  <si>
    <t xml:space="preserve"> سن الرياض</t>
  </si>
  <si>
    <t>Number of current beneficiaries in state care houses( whom attended a school only) by school grade and sex for 2018</t>
  </si>
  <si>
    <t>عدد المستفيدين الموجودين في دور الدولة  (الملتحقين في التعليم فقط )حسب المرحلة الدراسية والجنس لسنة 2018</t>
  </si>
  <si>
    <t xml:space="preserve">اللحام </t>
  </si>
  <si>
    <t>حلاقة</t>
  </si>
  <si>
    <t>رسم على الزجاج</t>
  </si>
  <si>
    <t>حياكة او تسيج</t>
  </si>
  <si>
    <t>حاسوب</t>
  </si>
  <si>
    <t>ميكانيك</t>
  </si>
  <si>
    <t>الجلود</t>
  </si>
  <si>
    <t>welder</t>
  </si>
  <si>
    <t>shaving</t>
  </si>
  <si>
    <t>drawing at glass</t>
  </si>
  <si>
    <t>computer</t>
  </si>
  <si>
    <t>mechanic</t>
  </si>
  <si>
    <t>leather</t>
  </si>
  <si>
    <t>Weaving &amp; fenced</t>
  </si>
  <si>
    <t>especial class</t>
  </si>
  <si>
    <t>أقل من 4</t>
  </si>
  <si>
    <t>4 less than</t>
  </si>
  <si>
    <t>6-4</t>
  </si>
  <si>
    <t>4-6</t>
  </si>
  <si>
    <t>6-9</t>
  </si>
  <si>
    <t>9-12</t>
  </si>
  <si>
    <t>12-15</t>
  </si>
  <si>
    <t>15-18</t>
  </si>
  <si>
    <t>18-20</t>
  </si>
  <si>
    <t>20-30</t>
  </si>
  <si>
    <t>30-40</t>
  </si>
  <si>
    <t>40-50</t>
  </si>
  <si>
    <t>50-60</t>
  </si>
  <si>
    <t>60-70</t>
  </si>
  <si>
    <t>اقل من 4</t>
  </si>
  <si>
    <t>أقل من 40</t>
  </si>
  <si>
    <t>less than40</t>
  </si>
  <si>
    <t xml:space="preserve"> اقل من45 </t>
  </si>
  <si>
    <t>less than 45</t>
  </si>
  <si>
    <t>50-45</t>
  </si>
  <si>
    <t>اقل من 40</t>
  </si>
  <si>
    <t>less than 40</t>
  </si>
  <si>
    <t>Discontinuity by demand</t>
  </si>
  <si>
    <t xml:space="preserve">اقل من 6 </t>
  </si>
  <si>
    <t>6 than less</t>
  </si>
  <si>
    <t>Number of existing  in Hanan nursing houses of  completely disabled by governorate for 2018</t>
  </si>
  <si>
    <t xml:space="preserve">اقل من 40 </t>
  </si>
  <si>
    <t>45-40</t>
  </si>
  <si>
    <t>اقل من 6</t>
  </si>
  <si>
    <t>less than4</t>
  </si>
  <si>
    <t>6_4</t>
  </si>
  <si>
    <t>9_6</t>
  </si>
  <si>
    <t>12_9</t>
  </si>
  <si>
    <t>15_12</t>
  </si>
  <si>
    <t>18_15</t>
  </si>
  <si>
    <t>20_18</t>
  </si>
  <si>
    <t>30_20</t>
  </si>
  <si>
    <t>40_30</t>
  </si>
  <si>
    <t>50_40</t>
  </si>
  <si>
    <t>60_50</t>
  </si>
  <si>
    <t>اقل من4</t>
  </si>
  <si>
    <t xml:space="preserve"> جدول(38)                  </t>
  </si>
  <si>
    <t xml:space="preserve">تابع جدول(38)                  </t>
  </si>
  <si>
    <t>Table (38) cont.</t>
  </si>
  <si>
    <t>جدول(39)</t>
  </si>
  <si>
    <t>جدول (43)</t>
  </si>
  <si>
    <t>جدول( 47  )</t>
  </si>
  <si>
    <t>تابع جدول( 48  )</t>
  </si>
  <si>
    <t>Table (48) cont.</t>
  </si>
  <si>
    <t>الطرق والجسور</t>
  </si>
  <si>
    <t>المواصلات</t>
  </si>
  <si>
    <t>الرياضة والشباب</t>
  </si>
  <si>
    <t>هيئة الاستثمار</t>
  </si>
  <si>
    <t>البيئة</t>
  </si>
  <si>
    <t>مؤسسة الشهداء</t>
  </si>
  <si>
    <t>المصرف الزراعي</t>
  </si>
  <si>
    <t>جهاز المخابرات</t>
  </si>
  <si>
    <t>مؤسسة السجناء</t>
  </si>
  <si>
    <t>الدفاع</t>
  </si>
  <si>
    <t>البلديات</t>
  </si>
  <si>
    <t>Defense</t>
  </si>
  <si>
    <t>Municipalizes</t>
  </si>
  <si>
    <t>Roads &amp; birdges</t>
  </si>
  <si>
    <t>Sports &amp; Youth</t>
  </si>
  <si>
    <t>Investment commission</t>
  </si>
  <si>
    <t>Environment</t>
  </si>
  <si>
    <t>Martyr institution</t>
  </si>
  <si>
    <t xml:space="preserve">Agriculture Bank </t>
  </si>
  <si>
    <t>Counterintelligence system</t>
  </si>
  <si>
    <t>Prisoners institution</t>
  </si>
  <si>
    <t>Number of disabled whom inclusiveness of  their assigners in salary by governorate and sex for year 2018</t>
  </si>
  <si>
    <t>Number of disabled whom inclusiveness of  their assistants in salary by age group and sex for year 2018</t>
  </si>
  <si>
    <t>Number of disabled and their assigners from employee whom received salary by governorate and sex for 2018</t>
  </si>
  <si>
    <t>Number of assigners whom were awarded leave for dedication to as assigner by direction of work and sex for 2018</t>
  </si>
  <si>
    <t>Number of disabled and their assigners whom were awarded leave for dedication as assigner by governorate and sex for 2018</t>
  </si>
  <si>
    <t>Number of disabled whom were awarded of their relatives  leave for dedication as assigner by age group and sex for 2018</t>
  </si>
  <si>
    <t>عدد المعاقين الذين تم شمول معينيهم براتب حسب المحافظة والجنس لسنة 2018</t>
  </si>
  <si>
    <t>عدد المعاقين الذين تم شمول معينيهم براتب حسب الفئات العمرية والجنس لسنة 2018</t>
  </si>
  <si>
    <t>عدد المعاقين ومعينيهم من الموظفين الذين استلموا رواتب حسب المحافظة والجنس لسنة 2018</t>
  </si>
  <si>
    <t>عدد المعينين الذين تم منحهم اجازة معين متفرغ حسب جهات العمل والجنس لسنة 2018</t>
  </si>
  <si>
    <t>عدد المعاقين ومعينيهم من الموظفين الذين منحوا اجازة معين متفرغ حسب المحافظة والجنس لسنة 2018</t>
  </si>
  <si>
    <t>عدد المعاقين الذين تم منح اقاربهم اجازة المعين المتفرغ حسب الفئات العمرية والجنس لسنة 2018</t>
  </si>
  <si>
    <t>less than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</si>
</sst>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8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b/>
      <sz val="14"/>
      <name val="PT Bold Heading"/>
      <charset val="178"/>
    </font>
    <font>
      <sz val="14"/>
      <name val="PT Bold Heading"/>
      <charset val="178"/>
    </font>
    <font>
      <sz val="10"/>
      <name val="PT Bold Heading"/>
      <charset val="178"/>
    </font>
    <font>
      <b/>
      <sz val="12"/>
      <name val="Simplified Arabic"/>
      <family val="1"/>
    </font>
    <font>
      <sz val="10"/>
      <name val="Simplified Arabic"/>
      <family val="1"/>
    </font>
    <font>
      <sz val="12"/>
      <name val="Arial"/>
      <family val="2"/>
    </font>
    <font>
      <sz val="14"/>
      <name val="AdvertisingExtraBold"/>
      <charset val="178"/>
    </font>
    <font>
      <b/>
      <sz val="12"/>
      <name val="Arial"/>
      <family val="2"/>
    </font>
    <font>
      <sz val="14"/>
      <name val="Simplified Arabic"/>
      <family val="1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Simplified Arabic"/>
      <family val="1"/>
    </font>
    <font>
      <b/>
      <sz val="12"/>
      <name val="AdvertisingExtraBold"/>
      <charset val="178"/>
    </font>
    <font>
      <b/>
      <sz val="14"/>
      <name val="Simplified Arabic"/>
      <family val="2"/>
      <scheme val="minor"/>
    </font>
    <font>
      <b/>
      <sz val="12"/>
      <name val="Simplified Arabic"/>
      <family val="2"/>
      <scheme val="minor"/>
    </font>
    <font>
      <b/>
      <sz val="12"/>
      <color theme="1"/>
      <name val="Simplified Arabic"/>
      <family val="2"/>
      <scheme val="minor"/>
    </font>
    <font>
      <sz val="9"/>
      <name val="Simplified Arabic"/>
      <family val="2"/>
      <scheme val="minor"/>
    </font>
    <font>
      <b/>
      <sz val="11"/>
      <name val="Simplified Arabic"/>
      <family val="2"/>
      <scheme val="minor"/>
    </font>
    <font>
      <b/>
      <sz val="12"/>
      <color theme="1"/>
      <name val="Arial"/>
      <family val="2"/>
    </font>
    <font>
      <b/>
      <sz val="14"/>
      <name val="Simplified Arabic"/>
      <family val="1"/>
      <scheme val="minor"/>
    </font>
    <font>
      <b/>
      <sz val="12"/>
      <name val="Simplified Arabic"/>
      <family val="1"/>
      <scheme val="minor"/>
    </font>
    <font>
      <sz val="14"/>
      <name val="Simplified Arabic"/>
      <family val="2"/>
      <scheme val="minor"/>
    </font>
    <font>
      <b/>
      <sz val="14"/>
      <name val="Simplified Arabic"/>
      <family val="2"/>
    </font>
    <font>
      <sz val="14"/>
      <color rgb="FF000000"/>
      <name val="AL-Mohanad"/>
      <charset val="178"/>
    </font>
    <font>
      <b/>
      <sz val="12"/>
      <name val="PT Bold Heading"/>
      <charset val="178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ashed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97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readingOrder="2"/>
    </xf>
    <xf numFmtId="0" fontId="0" fillId="0" borderId="0" xfId="0" applyAlignment="1">
      <alignment vertical="center"/>
    </xf>
    <xf numFmtId="0" fontId="1" fillId="0" borderId="0" xfId="0" applyFont="1"/>
    <xf numFmtId="0" fontId="12" fillId="0" borderId="0" xfId="0" applyFont="1"/>
    <xf numFmtId="0" fontId="8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 readingOrder="2"/>
    </xf>
    <xf numFmtId="0" fontId="3" fillId="0" borderId="0" xfId="0" applyFont="1" applyAlignment="1">
      <alignment horizontal="center" vertical="center" readingOrder="2"/>
    </xf>
    <xf numFmtId="0" fontId="0" fillId="0" borderId="1" xfId="0" applyBorder="1"/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horizontal="right" vertical="center" indent="2"/>
    </xf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center" readingOrder="2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Fill="1"/>
    <xf numFmtId="0" fontId="20" fillId="0" borderId="0" xfId="0" applyFont="1" applyAlignment="1"/>
    <xf numFmtId="0" fontId="21" fillId="0" borderId="0" xfId="0" applyFont="1"/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readingOrder="1"/>
    </xf>
    <xf numFmtId="0" fontId="10" fillId="0" borderId="2" xfId="0" applyFont="1" applyFill="1" applyBorder="1" applyAlignment="1">
      <alignment horizontal="right" vertical="center" indent="1" readingOrder="1"/>
    </xf>
    <xf numFmtId="0" fontId="7" fillId="0" borderId="0" xfId="0" applyFont="1" applyAlignment="1">
      <alignment horizontal="center"/>
    </xf>
    <xf numFmtId="0" fontId="10" fillId="0" borderId="0" xfId="0" applyFont="1" applyFill="1" applyBorder="1" applyAlignment="1">
      <alignment horizontal="right" vertical="center" indent="1" readingOrder="1"/>
    </xf>
    <xf numFmtId="164" fontId="0" fillId="0" borderId="0" xfId="0" applyNumberFormat="1"/>
    <xf numFmtId="0" fontId="10" fillId="0" borderId="0" xfId="0" applyFont="1" applyFill="1" applyBorder="1" applyAlignment="1">
      <alignment horizontal="right" vertical="center" indent="1"/>
    </xf>
    <xf numFmtId="164" fontId="1" fillId="0" borderId="0" xfId="0" applyNumberFormat="1" applyFont="1"/>
    <xf numFmtId="0" fontId="25" fillId="0" borderId="0" xfId="0" applyFont="1" applyAlignment="1">
      <alignment vertical="center"/>
    </xf>
    <xf numFmtId="0" fontId="10" fillId="0" borderId="3" xfId="0" applyFont="1" applyBorder="1" applyAlignment="1">
      <alignment horizontal="right" vertical="center" indent="1" readingOrder="1"/>
    </xf>
    <xf numFmtId="0" fontId="10" fillId="0" borderId="4" xfId="0" applyFont="1" applyBorder="1" applyAlignment="1">
      <alignment horizontal="right" vertical="center" indent="1" readingOrder="1"/>
    </xf>
    <xf numFmtId="0" fontId="10" fillId="0" borderId="5" xfId="0" applyFont="1" applyBorder="1" applyAlignment="1">
      <alignment horizontal="right" vertical="center" indent="1" readingOrder="1"/>
    </xf>
    <xf numFmtId="0" fontId="23" fillId="0" borderId="6" xfId="0" applyFont="1" applyFill="1" applyBorder="1" applyAlignment="1">
      <alignment horizontal="right" vertical="center"/>
    </xf>
    <xf numFmtId="0" fontId="10" fillId="0" borderId="6" xfId="0" applyFont="1" applyBorder="1" applyAlignment="1">
      <alignment horizontal="right" vertical="center" indent="1" readingOrder="1"/>
    </xf>
    <xf numFmtId="0" fontId="23" fillId="0" borderId="0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5" xfId="0" applyFont="1" applyFill="1" applyBorder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 indent="1" readingOrder="1"/>
    </xf>
    <xf numFmtId="0" fontId="10" fillId="0" borderId="6" xfId="0" applyFont="1" applyFill="1" applyBorder="1" applyAlignment="1">
      <alignment horizontal="right" vertical="center" indent="1" readingOrder="1"/>
    </xf>
    <xf numFmtId="0" fontId="10" fillId="0" borderId="6" xfId="0" applyFont="1" applyFill="1" applyBorder="1" applyAlignment="1" applyProtection="1">
      <alignment horizontal="right" vertical="center" indent="1" readingOrder="1"/>
      <protection locked="0"/>
    </xf>
    <xf numFmtId="0" fontId="10" fillId="0" borderId="4" xfId="0" applyFont="1" applyFill="1" applyBorder="1" applyAlignment="1">
      <alignment horizontal="right" vertical="center" indent="1" readingOrder="1"/>
    </xf>
    <xf numFmtId="0" fontId="10" fillId="0" borderId="4" xfId="0" applyNumberFormat="1" applyFont="1" applyFill="1" applyBorder="1" applyAlignment="1">
      <alignment horizontal="right" vertical="center" indent="1" readingOrder="1"/>
    </xf>
    <xf numFmtId="0" fontId="10" fillId="0" borderId="8" xfId="0" applyFont="1" applyFill="1" applyBorder="1" applyAlignment="1">
      <alignment horizontal="right" vertical="center" indent="1" readingOrder="1"/>
    </xf>
    <xf numFmtId="0" fontId="10" fillId="0" borderId="8" xfId="0" applyNumberFormat="1" applyFont="1" applyFill="1" applyBorder="1" applyAlignment="1">
      <alignment horizontal="right" vertical="center" indent="1" readingOrder="1"/>
    </xf>
    <xf numFmtId="0" fontId="10" fillId="0" borderId="7" xfId="0" applyFont="1" applyFill="1" applyBorder="1" applyAlignment="1">
      <alignment horizontal="right" vertical="center" indent="1" readingOrder="1"/>
    </xf>
    <xf numFmtId="0" fontId="10" fillId="0" borderId="7" xfId="0" applyNumberFormat="1" applyFont="1" applyFill="1" applyBorder="1" applyAlignment="1">
      <alignment horizontal="right" vertical="center" indent="1" readingOrder="1"/>
    </xf>
    <xf numFmtId="0" fontId="10" fillId="0" borderId="6" xfId="0" applyNumberFormat="1" applyFont="1" applyFill="1" applyBorder="1" applyAlignment="1">
      <alignment horizontal="right" vertical="center" indent="1" readingOrder="1"/>
    </xf>
    <xf numFmtId="0" fontId="23" fillId="0" borderId="5" xfId="0" applyFont="1" applyFill="1" applyBorder="1" applyAlignment="1">
      <alignment horizontal="left" vertical="center"/>
    </xf>
    <xf numFmtId="0" fontId="25" fillId="0" borderId="3" xfId="0" applyFont="1" applyBorder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 indent="1"/>
    </xf>
    <xf numFmtId="0" fontId="10" fillId="0" borderId="8" xfId="0" applyFont="1" applyBorder="1" applyAlignment="1">
      <alignment horizontal="right" vertical="center" indent="1" readingOrder="1"/>
    </xf>
    <xf numFmtId="0" fontId="10" fillId="0" borderId="8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right" vertical="center" indent="1"/>
    </xf>
    <xf numFmtId="0" fontId="10" fillId="0" borderId="6" xfId="0" applyFont="1" applyFill="1" applyBorder="1" applyAlignment="1">
      <alignment horizontal="right" vertical="center" indent="1"/>
    </xf>
    <xf numFmtId="0" fontId="10" fillId="0" borderId="6" xfId="0" applyFont="1" applyBorder="1" applyAlignment="1">
      <alignment horizontal="right" vertical="center" indent="1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right" vertical="center" indent="1"/>
    </xf>
    <xf numFmtId="0" fontId="10" fillId="0" borderId="7" xfId="0" applyFont="1" applyFill="1" applyBorder="1" applyAlignment="1">
      <alignment horizontal="right" vertical="center" indent="1"/>
    </xf>
    <xf numFmtId="0" fontId="23" fillId="0" borderId="4" xfId="0" applyFont="1" applyBorder="1" applyAlignment="1">
      <alignment horizontal="right" vertical="center" readingOrder="2"/>
    </xf>
    <xf numFmtId="0" fontId="23" fillId="0" borderId="7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 indent="1"/>
    </xf>
    <xf numFmtId="0" fontId="23" fillId="0" borderId="5" xfId="0" applyFont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 indent="1"/>
    </xf>
    <xf numFmtId="0" fontId="25" fillId="0" borderId="4" xfId="0" applyFont="1" applyFill="1" applyBorder="1" applyAlignment="1">
      <alignment horizontal="right" vertical="center" readingOrder="2"/>
    </xf>
    <xf numFmtId="0" fontId="10" fillId="0" borderId="11" xfId="0" applyFont="1" applyFill="1" applyBorder="1" applyAlignment="1">
      <alignment horizontal="right" vertical="center" indent="1" readingOrder="1"/>
    </xf>
    <xf numFmtId="0" fontId="10" fillId="0" borderId="3" xfId="0" applyFont="1" applyFill="1" applyBorder="1" applyAlignment="1">
      <alignment horizontal="right" vertical="center" indent="1" readingOrder="1"/>
    </xf>
    <xf numFmtId="0" fontId="10" fillId="0" borderId="5" xfId="0" applyFont="1" applyFill="1" applyBorder="1" applyAlignment="1">
      <alignment horizontal="right" vertical="center" indent="1" readingOrder="1"/>
    </xf>
    <xf numFmtId="0" fontId="25" fillId="0" borderId="4" xfId="0" applyFont="1" applyFill="1" applyBorder="1" applyAlignment="1">
      <alignment horizontal="left" vertical="center" readingOrder="2"/>
    </xf>
    <xf numFmtId="0" fontId="10" fillId="0" borderId="12" xfId="0" applyFont="1" applyFill="1" applyBorder="1" applyAlignment="1">
      <alignment horizontal="right" vertical="center" indent="1" readingOrder="1"/>
    </xf>
    <xf numFmtId="0" fontId="10" fillId="0" borderId="13" xfId="0" applyFont="1" applyFill="1" applyBorder="1" applyAlignment="1">
      <alignment horizontal="right" vertical="center" indent="1" readingOrder="1"/>
    </xf>
    <xf numFmtId="0" fontId="25" fillId="0" borderId="4" xfId="0" applyFont="1" applyBorder="1" applyAlignment="1">
      <alignment horizontal="right" vertical="center" indent="1"/>
    </xf>
    <xf numFmtId="0" fontId="26" fillId="0" borderId="4" xfId="0" applyFont="1" applyFill="1" applyBorder="1" applyAlignment="1">
      <alignment horizontal="right" vertical="center" indent="1"/>
    </xf>
    <xf numFmtId="0" fontId="25" fillId="0" borderId="0" xfId="0" applyFont="1" applyBorder="1" applyAlignment="1">
      <alignment vertical="center" readingOrder="2"/>
    </xf>
    <xf numFmtId="0" fontId="25" fillId="0" borderId="11" xfId="0" applyFont="1" applyFill="1" applyBorder="1" applyAlignment="1">
      <alignment horizontal="right" vertical="center" wrapText="1" readingOrder="2"/>
    </xf>
    <xf numFmtId="0" fontId="25" fillId="0" borderId="3" xfId="0" applyFont="1" applyFill="1" applyBorder="1" applyAlignment="1">
      <alignment horizontal="right" vertical="center" wrapText="1" readingOrder="2"/>
    </xf>
    <xf numFmtId="0" fontId="25" fillId="0" borderId="5" xfId="0" applyFont="1" applyFill="1" applyBorder="1" applyAlignment="1">
      <alignment horizontal="right" vertical="center" wrapText="1" readingOrder="2"/>
    </xf>
    <xf numFmtId="0" fontId="10" fillId="0" borderId="11" xfId="0" applyFont="1" applyFill="1" applyBorder="1" applyAlignment="1">
      <alignment horizontal="center" vertical="center" readingOrder="1"/>
    </xf>
    <xf numFmtId="0" fontId="10" fillId="0" borderId="3" xfId="0" applyFont="1" applyFill="1" applyBorder="1" applyAlignment="1">
      <alignment horizontal="center" vertical="center" readingOrder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readingOrder="1"/>
    </xf>
    <xf numFmtId="0" fontId="10" fillId="0" borderId="5" xfId="0" applyFont="1" applyFill="1" applyBorder="1" applyAlignment="1">
      <alignment horizontal="center" vertical="center" readingOrder="1"/>
    </xf>
    <xf numFmtId="0" fontId="10" fillId="0" borderId="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 vertical="center" indent="1" readingOrder="1"/>
    </xf>
    <xf numFmtId="0" fontId="25" fillId="0" borderId="13" xfId="0" applyFont="1" applyFill="1" applyBorder="1" applyAlignment="1">
      <alignment horizontal="right" vertical="center"/>
    </xf>
    <xf numFmtId="0" fontId="18" fillId="0" borderId="13" xfId="3" applyFont="1" applyFill="1" applyBorder="1" applyAlignment="1">
      <alignment horizontal="right" vertical="center" indent="1"/>
    </xf>
    <xf numFmtId="0" fontId="10" fillId="0" borderId="13" xfId="0" applyFont="1" applyBorder="1" applyAlignment="1">
      <alignment horizontal="right" vertical="center" indent="1" readingOrder="1"/>
    </xf>
    <xf numFmtId="0" fontId="18" fillId="0" borderId="4" xfId="3" applyFont="1" applyFill="1" applyBorder="1" applyAlignment="1">
      <alignment horizontal="right" vertical="center" indent="1"/>
    </xf>
    <xf numFmtId="0" fontId="18" fillId="0" borderId="4" xfId="4" applyFont="1" applyFill="1" applyBorder="1" applyAlignment="1">
      <alignment horizontal="right" vertical="center" indent="1"/>
    </xf>
    <xf numFmtId="0" fontId="25" fillId="0" borderId="4" xfId="0" applyFont="1" applyBorder="1" applyAlignment="1">
      <alignment horizontal="right" vertical="center" readingOrder="2"/>
    </xf>
    <xf numFmtId="0" fontId="25" fillId="0" borderId="4" xfId="0" applyFont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4" xfId="0" applyFont="1" applyBorder="1" applyAlignment="1">
      <alignment horizontal="right" vertical="center" wrapText="1"/>
    </xf>
    <xf numFmtId="0" fontId="25" fillId="0" borderId="7" xfId="0" applyFont="1" applyBorder="1" applyAlignment="1">
      <alignment horizontal="right" vertical="center"/>
    </xf>
    <xf numFmtId="0" fontId="25" fillId="0" borderId="6" xfId="0" applyFont="1" applyFill="1" applyBorder="1" applyAlignment="1">
      <alignment horizontal="right" vertical="center"/>
    </xf>
    <xf numFmtId="0" fontId="25" fillId="0" borderId="3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indent="8"/>
    </xf>
    <xf numFmtId="0" fontId="14" fillId="0" borderId="4" xfId="0" applyFont="1" applyBorder="1" applyAlignment="1">
      <alignment horizontal="right" vertical="center" wrapText="1"/>
    </xf>
    <xf numFmtId="0" fontId="23" fillId="0" borderId="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vertical="center" readingOrder="1"/>
    </xf>
    <xf numFmtId="0" fontId="10" fillId="0" borderId="4" xfId="0" applyFont="1" applyFill="1" applyBorder="1" applyAlignment="1">
      <alignment vertical="center" readingOrder="1"/>
    </xf>
    <xf numFmtId="0" fontId="14" fillId="0" borderId="4" xfId="0" applyFont="1" applyFill="1" applyBorder="1" applyAlignment="1">
      <alignment horizontal="right" vertical="center" readingOrder="2"/>
    </xf>
    <xf numFmtId="0" fontId="10" fillId="0" borderId="5" xfId="0" applyFont="1" applyFill="1" applyBorder="1" applyAlignment="1">
      <alignment vertical="center" readingOrder="1"/>
    </xf>
    <xf numFmtId="0" fontId="20" fillId="0" borderId="0" xfId="0" applyFont="1" applyAlignment="1">
      <alignment horizontal="left"/>
    </xf>
    <xf numFmtId="0" fontId="8" fillId="0" borderId="4" xfId="0" applyFont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3" fillId="0" borderId="8" xfId="0" applyFont="1" applyFill="1" applyBorder="1" applyAlignment="1">
      <alignment horizontal="right" vertical="center"/>
    </xf>
    <xf numFmtId="0" fontId="25" fillId="0" borderId="4" xfId="0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right" vertical="center"/>
    </xf>
    <xf numFmtId="0" fontId="25" fillId="0" borderId="3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right" vertical="center" indent="1"/>
    </xf>
    <xf numFmtId="3" fontId="10" fillId="0" borderId="4" xfId="0" applyNumberFormat="1" applyFont="1" applyFill="1" applyBorder="1" applyAlignment="1">
      <alignment horizontal="right" vertical="center" indent="1"/>
    </xf>
    <xf numFmtId="3" fontId="10" fillId="0" borderId="5" xfId="0" applyNumberFormat="1" applyFont="1" applyFill="1" applyBorder="1" applyAlignment="1">
      <alignment horizontal="right" vertical="center" indent="1"/>
    </xf>
    <xf numFmtId="3" fontId="10" fillId="0" borderId="6" xfId="0" applyNumberFormat="1" applyFont="1" applyFill="1" applyBorder="1" applyAlignment="1">
      <alignment horizontal="right" vertical="center" indent="1"/>
    </xf>
    <xf numFmtId="0" fontId="25" fillId="0" borderId="8" xfId="0" applyFont="1" applyBorder="1" applyAlignment="1">
      <alignment vertical="center"/>
    </xf>
    <xf numFmtId="0" fontId="10" fillId="0" borderId="4" xfId="0" applyFont="1" applyFill="1" applyBorder="1" applyAlignment="1">
      <alignment horizontal="right" vertical="center" readingOrder="1"/>
    </xf>
    <xf numFmtId="0" fontId="25" fillId="0" borderId="6" xfId="0" applyFont="1" applyFill="1" applyBorder="1" applyAlignment="1">
      <alignment horizontal="left" vertical="center"/>
    </xf>
    <xf numFmtId="0" fontId="27" fillId="0" borderId="12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wrapText="1"/>
    </xf>
    <xf numFmtId="0" fontId="27" fillId="0" borderId="13" xfId="0" applyFont="1" applyBorder="1" applyAlignment="1">
      <alignment horizontal="left" vertical="center" wrapText="1"/>
    </xf>
    <xf numFmtId="0" fontId="28" fillId="0" borderId="15" xfId="0" applyFont="1" applyFill="1" applyBorder="1" applyAlignment="1">
      <alignment vertical="center" readingOrder="2"/>
    </xf>
    <xf numFmtId="0" fontId="29" fillId="0" borderId="0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vertical="center" wrapText="1" readingOrder="1"/>
    </xf>
    <xf numFmtId="0" fontId="25" fillId="0" borderId="13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/>
    </xf>
    <xf numFmtId="0" fontId="29" fillId="0" borderId="5" xfId="1" applyFont="1" applyBorder="1" applyAlignment="1">
      <alignment horizontal="center" vertical="center" readingOrder="1"/>
    </xf>
    <xf numFmtId="0" fontId="26" fillId="0" borderId="6" xfId="1" applyFont="1" applyFill="1" applyBorder="1" applyAlignment="1">
      <alignment horizontal="center" vertical="center" readingOrder="1"/>
    </xf>
    <xf numFmtId="0" fontId="23" fillId="0" borderId="8" xfId="0" applyFont="1" applyFill="1" applyBorder="1" applyAlignment="1">
      <alignment horizontal="left" vertical="center"/>
    </xf>
    <xf numFmtId="0" fontId="29" fillId="0" borderId="5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/>
    </xf>
    <xf numFmtId="0" fontId="27" fillId="0" borderId="11" xfId="1" applyFont="1" applyBorder="1" applyAlignment="1">
      <alignment horizontal="center" vertical="center" wrapText="1"/>
    </xf>
    <xf numFmtId="0" fontId="23" fillId="0" borderId="6" xfId="1" applyFont="1" applyFill="1" applyBorder="1" applyAlignment="1">
      <alignment horizontal="center" vertical="center"/>
    </xf>
    <xf numFmtId="0" fontId="30" fillId="0" borderId="3" xfId="1" applyFont="1" applyBorder="1" applyAlignment="1">
      <alignment horizontal="left" vertical="center" wrapText="1"/>
    </xf>
    <xf numFmtId="0" fontId="25" fillId="0" borderId="5" xfId="1" applyFont="1" applyFill="1" applyBorder="1" applyAlignment="1">
      <alignment horizontal="center" vertical="center"/>
    </xf>
    <xf numFmtId="0" fontId="30" fillId="0" borderId="5" xfId="1" applyFont="1" applyBorder="1" applyAlignment="1">
      <alignment horizontal="left" vertical="center" wrapText="1"/>
    </xf>
    <xf numFmtId="0" fontId="30" fillId="0" borderId="11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wrapText="1"/>
    </xf>
    <xf numFmtId="0" fontId="10" fillId="0" borderId="4" xfId="1" applyFont="1" applyBorder="1" applyAlignment="1">
      <alignment horizontal="left" vertical="center" wrapText="1"/>
    </xf>
    <xf numFmtId="0" fontId="23" fillId="0" borderId="7" xfId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/>
    <xf numFmtId="0" fontId="25" fillId="0" borderId="7" xfId="0" applyFont="1" applyFill="1" applyBorder="1" applyAlignment="1">
      <alignment horizontal="left" vertical="center"/>
    </xf>
    <xf numFmtId="0" fontId="25" fillId="0" borderId="11" xfId="0" applyFont="1" applyBorder="1" applyAlignment="1">
      <alignment vertical="center" readingOrder="2"/>
    </xf>
    <xf numFmtId="0" fontId="25" fillId="0" borderId="4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right" vertical="center" indent="1"/>
    </xf>
    <xf numFmtId="0" fontId="25" fillId="0" borderId="1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/>
    </xf>
    <xf numFmtId="0" fontId="25" fillId="0" borderId="11" xfId="0" applyFont="1" applyBorder="1" applyAlignment="1">
      <alignment vertical="center" wrapText="1"/>
    </xf>
    <xf numFmtId="0" fontId="26" fillId="0" borderId="5" xfId="0" applyFont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25" fillId="0" borderId="3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wrapText="1"/>
    </xf>
    <xf numFmtId="0" fontId="27" fillId="0" borderId="3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right" vertical="center" indent="1"/>
    </xf>
    <xf numFmtId="0" fontId="30" fillId="0" borderId="7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26" fillId="0" borderId="11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4" xfId="1" applyFont="1" applyFill="1" applyBorder="1" applyAlignment="1">
      <alignment horizontal="center" vertical="center" readingOrder="2"/>
    </xf>
    <xf numFmtId="0" fontId="0" fillId="0" borderId="0" xfId="0" applyAlignment="1">
      <alignment horizontal="center" readingOrder="2"/>
    </xf>
    <xf numFmtId="0" fontId="31" fillId="0" borderId="0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center" wrapText="1"/>
    </xf>
    <xf numFmtId="0" fontId="19" fillId="0" borderId="0" xfId="0" applyFont="1"/>
    <xf numFmtId="0" fontId="10" fillId="0" borderId="4" xfId="0" applyFont="1" applyBorder="1" applyAlignment="1">
      <alignment horizontal="right" vertical="center" indent="1"/>
    </xf>
    <xf numFmtId="0" fontId="10" fillId="0" borderId="4" xfId="0" applyFont="1" applyFill="1" applyBorder="1" applyAlignment="1">
      <alignment horizontal="right" vertical="center" indent="1"/>
    </xf>
    <xf numFmtId="0" fontId="10" fillId="0" borderId="3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right" vertical="center" indent="1"/>
    </xf>
    <xf numFmtId="0" fontId="10" fillId="0" borderId="4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right" vertical="center"/>
    </xf>
    <xf numFmtId="0" fontId="25" fillId="0" borderId="3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 indent="1"/>
    </xf>
    <xf numFmtId="0" fontId="26" fillId="0" borderId="7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right" vertical="center" inden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right" vertical="center" indent="1"/>
    </xf>
    <xf numFmtId="0" fontId="0" fillId="0" borderId="15" xfId="0" applyBorder="1"/>
    <xf numFmtId="0" fontId="10" fillId="0" borderId="1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8" fillId="0" borderId="4" xfId="0" applyFont="1" applyBorder="1"/>
    <xf numFmtId="0" fontId="14" fillId="0" borderId="0" xfId="0" applyFont="1" applyFill="1" applyBorder="1" applyAlignment="1">
      <alignment horizontal="right" vertical="center" indent="1"/>
    </xf>
    <xf numFmtId="0" fontId="14" fillId="0" borderId="0" xfId="0" applyFont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right" vertical="center" indent="1" readingOrder="1"/>
    </xf>
    <xf numFmtId="0" fontId="10" fillId="0" borderId="31" xfId="0" applyFont="1" applyFill="1" applyBorder="1" applyAlignment="1">
      <alignment horizontal="right" vertical="center" indent="1" readingOrder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8" xfId="0" applyFont="1" applyFill="1" applyBorder="1" applyAlignment="1">
      <alignment horizontal="center"/>
    </xf>
    <xf numFmtId="0" fontId="30" fillId="0" borderId="11" xfId="0" applyFont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readingOrder="1"/>
    </xf>
    <xf numFmtId="49" fontId="10" fillId="0" borderId="4" xfId="0" applyNumberFormat="1" applyFont="1" applyFill="1" applyBorder="1" applyAlignment="1">
      <alignment horizontal="left" vertical="center" readingOrder="1"/>
    </xf>
    <xf numFmtId="49" fontId="10" fillId="0" borderId="5" xfId="0" applyNumberFormat="1" applyFont="1" applyFill="1" applyBorder="1" applyAlignment="1">
      <alignment horizontal="left" vertical="center" readingOrder="1"/>
    </xf>
    <xf numFmtId="49" fontId="10" fillId="0" borderId="3" xfId="0" applyNumberFormat="1" applyFont="1" applyFill="1" applyBorder="1" applyAlignment="1">
      <alignment horizontal="right" vertical="center" readingOrder="2"/>
    </xf>
    <xf numFmtId="49" fontId="10" fillId="0" borderId="4" xfId="0" applyNumberFormat="1" applyFont="1" applyFill="1" applyBorder="1" applyAlignment="1">
      <alignment horizontal="right" vertical="center" readingOrder="2"/>
    </xf>
    <xf numFmtId="49" fontId="10" fillId="0" borderId="5" xfId="0" applyNumberFormat="1" applyFont="1" applyFill="1" applyBorder="1" applyAlignment="1">
      <alignment horizontal="right" vertical="center" readingOrder="2"/>
    </xf>
    <xf numFmtId="0" fontId="10" fillId="0" borderId="11" xfId="0" applyFont="1" applyFill="1" applyBorder="1" applyAlignment="1">
      <alignment horizontal="right" vertical="center"/>
    </xf>
    <xf numFmtId="0" fontId="26" fillId="0" borderId="3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 readingOrder="1"/>
    </xf>
    <xf numFmtId="0" fontId="10" fillId="0" borderId="3" xfId="0" applyFont="1" applyBorder="1" applyAlignment="1">
      <alignment horizontal="right" vertical="center" readingOrder="1"/>
    </xf>
    <xf numFmtId="0" fontId="10" fillId="0" borderId="4" xfId="0" applyFont="1" applyBorder="1" applyAlignment="1">
      <alignment horizontal="right" vertical="center" readingOrder="1"/>
    </xf>
    <xf numFmtId="0" fontId="10" fillId="0" borderId="16" xfId="0" applyFont="1" applyBorder="1" applyAlignment="1">
      <alignment horizontal="right" vertical="center" readingOrder="1"/>
    </xf>
    <xf numFmtId="0" fontId="10" fillId="0" borderId="3" xfId="1" applyFont="1" applyBorder="1" applyAlignment="1">
      <alignment horizontal="left" vertical="center" wrapText="1" readingOrder="1"/>
    </xf>
    <xf numFmtId="0" fontId="10" fillId="0" borderId="4" xfId="1" applyFont="1" applyBorder="1" applyAlignment="1">
      <alignment horizontal="left" vertical="center" wrapText="1" readingOrder="1"/>
    </xf>
    <xf numFmtId="0" fontId="10" fillId="0" borderId="4" xfId="1" applyFont="1" applyBorder="1" applyAlignment="1">
      <alignment horizontal="left" vertical="center" readingOrder="1"/>
    </xf>
    <xf numFmtId="0" fontId="10" fillId="0" borderId="7" xfId="1" applyFont="1" applyBorder="1" applyAlignment="1">
      <alignment horizontal="left" vertical="center" wrapText="1" readingOrder="1"/>
    </xf>
    <xf numFmtId="0" fontId="10" fillId="0" borderId="16" xfId="1" applyFont="1" applyBorder="1" applyAlignment="1">
      <alignment horizontal="left" vertical="center" wrapText="1" readingOrder="1"/>
    </xf>
    <xf numFmtId="0" fontId="25" fillId="0" borderId="0" xfId="0" applyFont="1" applyBorder="1" applyAlignment="1">
      <alignment vertical="center"/>
    </xf>
    <xf numFmtId="0" fontId="10" fillId="0" borderId="0" xfId="1" applyFont="1" applyBorder="1" applyAlignment="1">
      <alignment horizontal="left" vertical="center" wrapText="1" readingOrder="1"/>
    </xf>
    <xf numFmtId="0" fontId="10" fillId="0" borderId="8" xfId="1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right" vertical="center"/>
    </xf>
    <xf numFmtId="0" fontId="15" fillId="0" borderId="0" xfId="0" applyFont="1"/>
    <xf numFmtId="0" fontId="10" fillId="0" borderId="4" xfId="0" applyFont="1" applyBorder="1" applyAlignment="1">
      <alignment horizontal="right" vertical="center" indent="1"/>
    </xf>
    <xf numFmtId="0" fontId="10" fillId="0" borderId="4" xfId="0" applyFont="1" applyBorder="1" applyAlignment="1">
      <alignment horizontal="right" vertical="center" indent="1" readingOrder="1"/>
    </xf>
    <xf numFmtId="0" fontId="10" fillId="0" borderId="4" xfId="0" applyFont="1" applyFill="1" applyBorder="1" applyAlignment="1">
      <alignment horizontal="right" vertical="center" indent="1"/>
    </xf>
    <xf numFmtId="0" fontId="10" fillId="0" borderId="8" xfId="0" applyFont="1" applyFill="1" applyBorder="1" applyAlignment="1">
      <alignment horizontal="right" vertical="center" indent="1"/>
    </xf>
    <xf numFmtId="0" fontId="25" fillId="0" borderId="4" xfId="0" applyFont="1" applyFill="1" applyBorder="1" applyAlignment="1">
      <alignment horizontal="right" vertical="center"/>
    </xf>
    <xf numFmtId="0" fontId="25" fillId="0" borderId="5" xfId="0" applyFont="1" applyFill="1" applyBorder="1" applyAlignment="1">
      <alignment horizontal="right" vertical="center"/>
    </xf>
    <xf numFmtId="0" fontId="30" fillId="0" borderId="3" xfId="0" applyFont="1" applyBorder="1" applyAlignment="1">
      <alignment horizontal="left" vertical="center" wrapText="1"/>
    </xf>
    <xf numFmtId="0" fontId="10" fillId="0" borderId="11" xfId="0" applyFont="1" applyFill="1" applyBorder="1" applyAlignment="1">
      <alignment horizontal="right" vertical="center" indent="1"/>
    </xf>
    <xf numFmtId="0" fontId="25" fillId="0" borderId="11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right" vertical="center" indent="1"/>
    </xf>
    <xf numFmtId="0" fontId="10" fillId="0" borderId="3" xfId="0" applyFont="1" applyFill="1" applyBorder="1" applyAlignment="1">
      <alignment horizontal="right" vertical="center" indent="1"/>
    </xf>
    <xf numFmtId="0" fontId="18" fillId="0" borderId="4" xfId="2" applyFont="1" applyFill="1" applyBorder="1" applyAlignment="1">
      <alignment horizontal="right" vertical="center" wrapText="1" indent="1"/>
    </xf>
    <xf numFmtId="0" fontId="18" fillId="0" borderId="4" xfId="2" applyFont="1" applyFill="1" applyBorder="1" applyAlignment="1">
      <alignment horizontal="right" vertical="center" indent="1"/>
    </xf>
    <xf numFmtId="0" fontId="10" fillId="0" borderId="3" xfId="0" applyNumberFormat="1" applyFont="1" applyFill="1" applyBorder="1" applyAlignment="1">
      <alignment horizontal="right" vertical="center" indent="2"/>
    </xf>
    <xf numFmtId="0" fontId="10" fillId="0" borderId="4" xfId="0" applyNumberFormat="1" applyFont="1" applyFill="1" applyBorder="1" applyAlignment="1">
      <alignment horizontal="right" vertical="center" indent="2"/>
    </xf>
    <xf numFmtId="0" fontId="10" fillId="0" borderId="4" xfId="0" applyNumberFormat="1" applyFont="1" applyFill="1" applyBorder="1" applyAlignment="1">
      <alignment horizontal="right" vertical="center" indent="2" readingOrder="2"/>
    </xf>
    <xf numFmtId="0" fontId="10" fillId="0" borderId="5" xfId="0" applyNumberFormat="1" applyFont="1" applyFill="1" applyBorder="1" applyAlignment="1">
      <alignment horizontal="right" vertical="center" indent="2"/>
    </xf>
    <xf numFmtId="0" fontId="10" fillId="0" borderId="11" xfId="0" applyNumberFormat="1" applyFont="1" applyFill="1" applyBorder="1" applyAlignment="1">
      <alignment horizontal="right" vertical="center" indent="2"/>
    </xf>
    <xf numFmtId="0" fontId="10" fillId="0" borderId="6" xfId="0" applyNumberFormat="1" applyFont="1" applyFill="1" applyBorder="1" applyAlignment="1">
      <alignment horizontal="right" vertical="center" indent="2"/>
    </xf>
    <xf numFmtId="0" fontId="10" fillId="0" borderId="38" xfId="0" applyFont="1" applyFill="1" applyBorder="1" applyAlignment="1">
      <alignment horizontal="center" vertical="center" wrapText="1"/>
    </xf>
    <xf numFmtId="0" fontId="8" fillId="0" borderId="38" xfId="0" applyFont="1" applyBorder="1"/>
    <xf numFmtId="0" fontId="26" fillId="0" borderId="39" xfId="0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horizontal="center" vertical="center" readingOrder="1"/>
    </xf>
    <xf numFmtId="0" fontId="1" fillId="0" borderId="0" xfId="0" applyFont="1" applyAlignment="1"/>
    <xf numFmtId="0" fontId="25" fillId="0" borderId="8" xfId="0" applyFont="1" applyFill="1" applyBorder="1" applyAlignment="1">
      <alignment horizontal="right" vertical="center"/>
    </xf>
    <xf numFmtId="0" fontId="26" fillId="0" borderId="8" xfId="0" applyFont="1" applyBorder="1" applyAlignment="1">
      <alignment horizontal="left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 inden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right" vertical="center" indent="1"/>
    </xf>
    <xf numFmtId="0" fontId="10" fillId="0" borderId="42" xfId="0" applyFont="1" applyFill="1" applyBorder="1" applyAlignment="1">
      <alignment horizontal="right" vertical="center" indent="1"/>
    </xf>
    <xf numFmtId="0" fontId="16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/>
    </xf>
    <xf numFmtId="0" fontId="10" fillId="0" borderId="3" xfId="0" applyFont="1" applyBorder="1" applyAlignment="1">
      <alignment horizontal="right" vertical="center" indent="1" readingOrder="1"/>
    </xf>
    <xf numFmtId="0" fontId="10" fillId="0" borderId="4" xfId="0" applyFont="1" applyBorder="1" applyAlignment="1">
      <alignment horizontal="right" vertical="center" indent="1"/>
    </xf>
    <xf numFmtId="0" fontId="21" fillId="0" borderId="4" xfId="0" applyFont="1" applyBorder="1" applyAlignment="1">
      <alignment horizontal="right" vertical="center"/>
    </xf>
    <xf numFmtId="0" fontId="25" fillId="0" borderId="8" xfId="0" applyFont="1" applyFill="1" applyBorder="1" applyAlignment="1">
      <alignment horizontal="left" vertical="center"/>
    </xf>
    <xf numFmtId="0" fontId="26" fillId="0" borderId="7" xfId="5" applyFont="1" applyFill="1" applyBorder="1" applyAlignment="1">
      <alignment horizontal="center" vertical="center"/>
    </xf>
    <xf numFmtId="0" fontId="26" fillId="0" borderId="5" xfId="5" applyFont="1" applyFill="1" applyBorder="1" applyAlignment="1">
      <alignment horizontal="center" vertical="center"/>
    </xf>
    <xf numFmtId="0" fontId="30" fillId="0" borderId="3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30" fillId="0" borderId="5" xfId="5" applyFont="1" applyBorder="1" applyAlignment="1">
      <alignment horizontal="left" vertical="center" wrapText="1"/>
    </xf>
    <xf numFmtId="0" fontId="30" fillId="0" borderId="11" xfId="5" applyFont="1" applyBorder="1" applyAlignment="1">
      <alignment horizontal="left" vertical="center" wrapText="1"/>
    </xf>
    <xf numFmtId="0" fontId="26" fillId="0" borderId="4" xfId="5" applyFont="1" applyBorder="1" applyAlignment="1">
      <alignment horizontal="center" vertical="center" wrapText="1"/>
    </xf>
    <xf numFmtId="0" fontId="26" fillId="0" borderId="13" xfId="5" applyFont="1" applyFill="1" applyBorder="1" applyAlignment="1">
      <alignment horizontal="right" vertical="center" wrapText="1" indent="1" readingOrder="2"/>
    </xf>
    <xf numFmtId="0" fontId="25" fillId="0" borderId="13" xfId="5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0" fontId="10" fillId="0" borderId="4" xfId="5" applyFont="1" applyBorder="1" applyAlignment="1">
      <alignment horizontal="left" wrapText="1"/>
    </xf>
    <xf numFmtId="0" fontId="25" fillId="0" borderId="0" xfId="0" applyFont="1" applyBorder="1" applyAlignment="1">
      <alignment horizontal="right" vertical="center"/>
    </xf>
    <xf numFmtId="0" fontId="23" fillId="0" borderId="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 vertical="center" indent="1" readingOrder="1"/>
    </xf>
    <xf numFmtId="0" fontId="25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 indent="1"/>
    </xf>
    <xf numFmtId="0" fontId="26" fillId="0" borderId="11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right" vertical="center" indent="1" readingOrder="1"/>
    </xf>
    <xf numFmtId="0" fontId="10" fillId="0" borderId="5" xfId="0" applyFont="1" applyBorder="1" applyAlignment="1">
      <alignment horizontal="right" vertical="center" indent="1"/>
    </xf>
    <xf numFmtId="0" fontId="0" fillId="0" borderId="0" xfId="0" applyAlignment="1">
      <alignment horizontal="center"/>
    </xf>
    <xf numFmtId="0" fontId="14" fillId="0" borderId="11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/>
    </xf>
    <xf numFmtId="0" fontId="0" fillId="0" borderId="39" xfId="0" applyBorder="1"/>
    <xf numFmtId="0" fontId="10" fillId="0" borderId="0" xfId="0" applyFont="1" applyBorder="1" applyAlignment="1">
      <alignment horizontal="right" vertical="center" indent="1"/>
    </xf>
    <xf numFmtId="0" fontId="25" fillId="0" borderId="0" xfId="0" applyFont="1" applyBorder="1" applyAlignment="1">
      <alignment horizontal="left" vertical="center"/>
    </xf>
    <xf numFmtId="0" fontId="25" fillId="0" borderId="38" xfId="0" applyFont="1" applyBorder="1" applyAlignment="1">
      <alignment vertical="center"/>
    </xf>
    <xf numFmtId="0" fontId="10" fillId="0" borderId="38" xfId="0" applyFont="1" applyBorder="1" applyAlignment="1">
      <alignment horizontal="right" vertical="center" indent="1"/>
    </xf>
    <xf numFmtId="0" fontId="10" fillId="0" borderId="38" xfId="0" applyFont="1" applyFill="1" applyBorder="1" applyAlignment="1">
      <alignment horizontal="right" vertical="center" indent="1"/>
    </xf>
    <xf numFmtId="0" fontId="10" fillId="0" borderId="39" xfId="0" applyFont="1" applyBorder="1" applyAlignment="1">
      <alignment horizontal="right" vertical="center" indent="1"/>
    </xf>
    <xf numFmtId="0" fontId="25" fillId="0" borderId="38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25" fillId="0" borderId="11" xfId="0" applyFont="1" applyBorder="1" applyAlignment="1"/>
    <xf numFmtId="0" fontId="25" fillId="0" borderId="43" xfId="0" applyFont="1" applyBorder="1" applyAlignment="1">
      <alignment horizontal="right" vertical="center"/>
    </xf>
    <xf numFmtId="0" fontId="10" fillId="0" borderId="44" xfId="0" applyFont="1" applyBorder="1" applyAlignment="1">
      <alignment horizontal="center" vertical="center" readingOrder="1"/>
    </xf>
    <xf numFmtId="0" fontId="26" fillId="0" borderId="44" xfId="0" applyFont="1" applyBorder="1" applyAlignment="1">
      <alignment horizontal="left" vertical="center"/>
    </xf>
    <xf numFmtId="0" fontId="25" fillId="0" borderId="38" xfId="0" applyFont="1" applyBorder="1" applyAlignment="1">
      <alignment horizontal="right" vertical="center"/>
    </xf>
    <xf numFmtId="0" fontId="10" fillId="0" borderId="38" xfId="0" applyFont="1" applyBorder="1" applyAlignment="1">
      <alignment horizontal="center" vertical="center" readingOrder="1"/>
    </xf>
    <xf numFmtId="0" fontId="26" fillId="0" borderId="38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 indent="1" readingOrder="1"/>
    </xf>
    <xf numFmtId="0" fontId="10" fillId="0" borderId="13" xfId="0" applyFont="1" applyBorder="1" applyAlignment="1">
      <alignment horizontal="right" vertical="center" indent="1"/>
    </xf>
    <xf numFmtId="0" fontId="10" fillId="0" borderId="12" xfId="0" applyFont="1" applyBorder="1" applyAlignment="1">
      <alignment horizontal="right" vertical="center" indent="1"/>
    </xf>
    <xf numFmtId="0" fontId="25" fillId="0" borderId="12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 indent="2"/>
    </xf>
    <xf numFmtId="0" fontId="14" fillId="0" borderId="0" xfId="0" applyFont="1" applyAlignment="1">
      <alignment horizontal="left" vertical="center"/>
    </xf>
    <xf numFmtId="0" fontId="23" fillId="0" borderId="7" xfId="0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 readingOrder="1"/>
    </xf>
    <xf numFmtId="0" fontId="10" fillId="0" borderId="12" xfId="0" applyFont="1" applyBorder="1" applyAlignment="1">
      <alignment vertical="center" readingOrder="1"/>
    </xf>
    <xf numFmtId="0" fontId="10" fillId="0" borderId="4" xfId="0" applyFont="1" applyBorder="1" applyAlignment="1">
      <alignment vertical="center" readingOrder="1"/>
    </xf>
    <xf numFmtId="0" fontId="25" fillId="0" borderId="7" xfId="0" applyFont="1" applyBorder="1" applyAlignment="1">
      <alignment horizontal="right" vertical="center" wrapText="1"/>
    </xf>
    <xf numFmtId="0" fontId="10" fillId="0" borderId="7" xfId="0" applyFont="1" applyBorder="1" applyAlignment="1">
      <alignment vertical="center" readingOrder="1"/>
    </xf>
    <xf numFmtId="0" fontId="10" fillId="0" borderId="8" xfId="0" applyFont="1" applyBorder="1" applyAlignment="1">
      <alignment vertical="center" readingOrder="1"/>
    </xf>
    <xf numFmtId="0" fontId="25" fillId="0" borderId="6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vertical="center" readingOrder="1"/>
    </xf>
    <xf numFmtId="0" fontId="14" fillId="0" borderId="43" xfId="0" applyFont="1" applyBorder="1" applyAlignment="1">
      <alignment horizontal="right" vertical="center"/>
    </xf>
    <xf numFmtId="0" fontId="10" fillId="0" borderId="43" xfId="0" applyFont="1" applyBorder="1" applyAlignment="1">
      <alignment horizontal="center" vertical="center" readingOrder="1"/>
    </xf>
    <xf numFmtId="0" fontId="10" fillId="0" borderId="43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right" vertical="center"/>
    </xf>
    <xf numFmtId="0" fontId="10" fillId="0" borderId="38" xfId="0" applyFont="1" applyBorder="1" applyAlignment="1">
      <alignment horizontal="left" vertical="center" wrapText="1"/>
    </xf>
    <xf numFmtId="0" fontId="10" fillId="0" borderId="45" xfId="0" applyFont="1" applyFill="1" applyBorder="1" applyAlignment="1">
      <alignment horizontal="center" vertical="center" readingOrder="1"/>
    </xf>
    <xf numFmtId="0" fontId="10" fillId="0" borderId="45" xfId="0" applyFont="1" applyBorder="1" applyAlignment="1">
      <alignment horizontal="center" vertical="center" readingOrder="1"/>
    </xf>
    <xf numFmtId="0" fontId="10" fillId="0" borderId="4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right" vertical="center" indent="1" readingOrder="1"/>
    </xf>
    <xf numFmtId="0" fontId="14" fillId="0" borderId="5" xfId="0" applyFont="1" applyFill="1" applyBorder="1" applyAlignment="1">
      <alignment horizontal="right" vertical="center" indent="1" readingOrder="1"/>
    </xf>
    <xf numFmtId="0" fontId="14" fillId="0" borderId="11" xfId="0" applyFont="1" applyFill="1" applyBorder="1" applyAlignment="1">
      <alignment horizontal="right" vertical="center" indent="1" readingOrder="1"/>
    </xf>
    <xf numFmtId="0" fontId="15" fillId="0" borderId="0" xfId="0" applyFont="1" applyAlignment="1">
      <alignment horizontal="center" vertical="center"/>
    </xf>
    <xf numFmtId="0" fontId="25" fillId="0" borderId="11" xfId="0" applyFont="1" applyFill="1" applyBorder="1" applyAlignment="1">
      <alignment vertical="center" wrapText="1"/>
    </xf>
    <xf numFmtId="0" fontId="14" fillId="0" borderId="44" xfId="0" applyFont="1" applyFill="1" applyBorder="1" applyAlignment="1">
      <alignment horizontal="right" vertical="center" wrapText="1" readingOrder="2"/>
    </xf>
    <xf numFmtId="0" fontId="10" fillId="0" borderId="44" xfId="0" applyFont="1" applyFill="1" applyBorder="1" applyAlignment="1">
      <alignment vertical="center" readingOrder="1"/>
    </xf>
    <xf numFmtId="0" fontId="10" fillId="0" borderId="44" xfId="0" applyFont="1" applyBorder="1" applyAlignment="1">
      <alignment horizontal="left" vertical="center" wrapText="1"/>
    </xf>
    <xf numFmtId="0" fontId="14" fillId="0" borderId="38" xfId="0" applyFont="1" applyFill="1" applyBorder="1" applyAlignment="1">
      <alignment horizontal="right" vertical="center" wrapText="1" readingOrder="2"/>
    </xf>
    <xf numFmtId="0" fontId="10" fillId="0" borderId="38" xfId="0" applyFont="1" applyFill="1" applyBorder="1" applyAlignment="1">
      <alignment vertical="center" readingOrder="1"/>
    </xf>
    <xf numFmtId="0" fontId="14" fillId="0" borderId="11" xfId="0" applyFont="1" applyFill="1" applyBorder="1" applyAlignment="1">
      <alignment horizontal="right" vertical="center" wrapText="1" readingOrder="2"/>
    </xf>
    <xf numFmtId="0" fontId="10" fillId="0" borderId="11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right" vertical="center" wrapText="1" readingOrder="2"/>
    </xf>
    <xf numFmtId="0" fontId="25" fillId="0" borderId="4" xfId="0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 indent="1"/>
    </xf>
    <xf numFmtId="0" fontId="25" fillId="0" borderId="5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 indent="1"/>
    </xf>
    <xf numFmtId="0" fontId="26" fillId="0" borderId="11" xfId="0" applyFont="1" applyFill="1" applyBorder="1" applyAlignment="1">
      <alignment horizontal="left" vertical="center" wrapText="1"/>
    </xf>
    <xf numFmtId="0" fontId="1" fillId="0" borderId="0" xfId="5"/>
    <xf numFmtId="0" fontId="25" fillId="0" borderId="4" xfId="5" applyFont="1" applyFill="1" applyBorder="1" applyAlignment="1">
      <alignment horizontal="center" vertical="center"/>
    </xf>
    <xf numFmtId="0" fontId="25" fillId="0" borderId="4" xfId="5" applyFont="1" applyFill="1" applyBorder="1" applyAlignment="1">
      <alignment horizontal="center" vertical="center" readingOrder="1"/>
    </xf>
    <xf numFmtId="0" fontId="10" fillId="0" borderId="8" xfId="5" applyFont="1" applyBorder="1" applyAlignment="1">
      <alignment horizontal="right" vertical="center" indent="1" readingOrder="1"/>
    </xf>
    <xf numFmtId="0" fontId="10" fillId="0" borderId="4" xfId="5" applyFont="1" applyBorder="1" applyAlignment="1">
      <alignment horizontal="right" vertical="center" indent="1" readingOrder="1"/>
    </xf>
    <xf numFmtId="0" fontId="10" fillId="0" borderId="5" xfId="5" applyFont="1" applyBorder="1" applyAlignment="1">
      <alignment horizontal="right" vertical="center" indent="1" readingOrder="1"/>
    </xf>
    <xf numFmtId="0" fontId="10" fillId="0" borderId="11" xfId="5" applyFont="1" applyBorder="1" applyAlignment="1">
      <alignment horizontal="right" vertical="center" indent="1" readingOrder="1"/>
    </xf>
    <xf numFmtId="0" fontId="26" fillId="0" borderId="13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right" vertical="center" wrapText="1"/>
    </xf>
    <xf numFmtId="0" fontId="25" fillId="0" borderId="11" xfId="0" applyFont="1" applyFill="1" applyBorder="1" applyAlignment="1">
      <alignment horizontal="right" vertical="center" wrapText="1"/>
    </xf>
    <xf numFmtId="0" fontId="25" fillId="0" borderId="8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right" vertical="center" readingOrder="1"/>
    </xf>
    <xf numFmtId="0" fontId="25" fillId="0" borderId="5" xfId="0" applyFont="1" applyFill="1" applyBorder="1" applyAlignment="1">
      <alignment horizontal="right" vertical="center" readingOrder="1"/>
    </xf>
    <xf numFmtId="0" fontId="0" fillId="0" borderId="0" xfId="0" applyFill="1"/>
    <xf numFmtId="0" fontId="24" fillId="0" borderId="0" xfId="0" applyFont="1" applyFill="1" applyBorder="1" applyAlignment="1">
      <alignment horizontal="left" vertical="center" readingOrder="2"/>
    </xf>
    <xf numFmtId="0" fontId="25" fillId="0" borderId="8" xfId="0" applyFont="1" applyFill="1" applyBorder="1" applyAlignment="1">
      <alignment horizontal="right" vertical="center" readingOrder="1"/>
    </xf>
    <xf numFmtId="0" fontId="10" fillId="0" borderId="43" xfId="0" applyFont="1" applyBorder="1" applyAlignment="1">
      <alignment horizontal="right" vertical="center" indent="1"/>
    </xf>
    <xf numFmtId="0" fontId="23" fillId="0" borderId="0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right" vertical="center"/>
    </xf>
    <xf numFmtId="0" fontId="23" fillId="0" borderId="7" xfId="0" applyFont="1" applyFill="1" applyBorder="1" applyAlignment="1">
      <alignment horizontal="center" vertical="center"/>
    </xf>
    <xf numFmtId="0" fontId="26" fillId="0" borderId="0" xfId="5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right" vertical="center" wrapText="1" indent="1"/>
    </xf>
    <xf numFmtId="0" fontId="26" fillId="0" borderId="0" xfId="5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right" vertical="center" readingOrder="2"/>
    </xf>
    <xf numFmtId="0" fontId="25" fillId="0" borderId="4" xfId="0" applyFont="1" applyFill="1" applyBorder="1" applyAlignment="1">
      <alignment horizontal="right" vertical="center" wrapText="1" readingOrder="2"/>
    </xf>
    <xf numFmtId="0" fontId="26" fillId="0" borderId="4" xfId="5" applyFont="1" applyFill="1" applyBorder="1" applyAlignment="1">
      <alignment horizontal="left" vertical="center" wrapText="1" readingOrder="2"/>
    </xf>
    <xf numFmtId="0" fontId="25" fillId="0" borderId="4" xfId="0" applyFont="1" applyFill="1" applyBorder="1" applyAlignment="1">
      <alignment horizontal="right" vertical="center"/>
    </xf>
    <xf numFmtId="0" fontId="26" fillId="0" borderId="4" xfId="5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5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 indent="1"/>
    </xf>
    <xf numFmtId="0" fontId="25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 indent="1" readingOrder="1"/>
    </xf>
    <xf numFmtId="0" fontId="25" fillId="0" borderId="3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right" vertical="center" indent="1" readingOrder="1"/>
    </xf>
    <xf numFmtId="0" fontId="26" fillId="0" borderId="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 readingOrder="1"/>
    </xf>
    <xf numFmtId="0" fontId="25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 indent="1"/>
    </xf>
    <xf numFmtId="0" fontId="23" fillId="0" borderId="0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right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right" vertical="center"/>
    </xf>
    <xf numFmtId="0" fontId="25" fillId="0" borderId="3" xfId="0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 indent="1"/>
    </xf>
    <xf numFmtId="0" fontId="25" fillId="0" borderId="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right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right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right" vertical="center" inden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indent="1"/>
    </xf>
    <xf numFmtId="0" fontId="10" fillId="0" borderId="3" xfId="0" applyFont="1" applyFill="1" applyBorder="1" applyAlignment="1">
      <alignment horizontal="right" vertical="center" indent="1"/>
    </xf>
    <xf numFmtId="0" fontId="26" fillId="0" borderId="3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25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 indent="1"/>
    </xf>
    <xf numFmtId="0" fontId="26" fillId="0" borderId="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right" vertical="center"/>
    </xf>
    <xf numFmtId="0" fontId="26" fillId="0" borderId="7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right" vertical="center"/>
    </xf>
    <xf numFmtId="0" fontId="26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 indent="1"/>
    </xf>
    <xf numFmtId="0" fontId="10" fillId="0" borderId="3" xfId="0" applyFont="1" applyFill="1" applyBorder="1" applyAlignment="1">
      <alignment horizontal="right" vertical="center" indent="1"/>
    </xf>
    <xf numFmtId="0" fontId="10" fillId="0" borderId="5" xfId="0" applyFont="1" applyFill="1" applyBorder="1" applyAlignment="1">
      <alignment horizontal="right" vertical="center" indent="1"/>
    </xf>
    <xf numFmtId="0" fontId="10" fillId="0" borderId="7" xfId="0" applyFont="1" applyBorder="1" applyAlignment="1">
      <alignment horizontal="right" vertical="center" readingOrder="1"/>
    </xf>
    <xf numFmtId="0" fontId="14" fillId="0" borderId="7" xfId="0" applyFont="1" applyFill="1" applyBorder="1" applyAlignment="1">
      <alignment horizontal="right" vertical="center" wrapText="1"/>
    </xf>
    <xf numFmtId="0" fontId="14" fillId="0" borderId="45" xfId="0" applyFont="1" applyFill="1" applyBorder="1" applyAlignment="1">
      <alignment horizontal="right" vertical="center" wrapText="1"/>
    </xf>
    <xf numFmtId="0" fontId="10" fillId="0" borderId="45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27" fillId="0" borderId="45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3" fontId="21" fillId="0" borderId="3" xfId="0" applyNumberFormat="1" applyFont="1" applyFill="1" applyBorder="1" applyAlignment="1">
      <alignment horizontal="right" vertical="center" indent="1"/>
    </xf>
    <xf numFmtId="3" fontId="21" fillId="0" borderId="12" xfId="0" applyNumberFormat="1" applyFont="1" applyFill="1" applyBorder="1" applyAlignment="1">
      <alignment horizontal="right" vertical="center" indent="1"/>
    </xf>
    <xf numFmtId="0" fontId="37" fillId="0" borderId="3" xfId="0" applyFont="1" applyBorder="1" applyAlignment="1">
      <alignment horizontal="left" vertical="center" wrapText="1"/>
    </xf>
    <xf numFmtId="3" fontId="21" fillId="0" borderId="4" xfId="0" applyNumberFormat="1" applyFont="1" applyFill="1" applyBorder="1" applyAlignment="1">
      <alignment horizontal="right" vertical="center" indent="1"/>
    </xf>
    <xf numFmtId="0" fontId="21" fillId="0" borderId="4" xfId="0" applyFont="1" applyBorder="1" applyAlignment="1">
      <alignment horizontal="left" wrapText="1"/>
    </xf>
    <xf numFmtId="3" fontId="21" fillId="0" borderId="5" xfId="0" applyNumberFormat="1" applyFont="1" applyFill="1" applyBorder="1" applyAlignment="1">
      <alignment horizontal="right" vertical="center" indent="1"/>
    </xf>
    <xf numFmtId="3" fontId="21" fillId="0" borderId="7" xfId="0" applyNumberFormat="1" applyFont="1" applyFill="1" applyBorder="1" applyAlignment="1">
      <alignment horizontal="right" vertical="center" indent="1"/>
    </xf>
    <xf numFmtId="0" fontId="37" fillId="0" borderId="7" xfId="0" applyFont="1" applyBorder="1" applyAlignment="1">
      <alignment horizontal="left" vertical="center" wrapText="1"/>
    </xf>
    <xf numFmtId="3" fontId="21" fillId="0" borderId="6" xfId="0" applyNumberFormat="1" applyFont="1" applyFill="1" applyBorder="1" applyAlignment="1">
      <alignment horizontal="right" vertical="center" indent="1"/>
    </xf>
    <xf numFmtId="0" fontId="37" fillId="0" borderId="6" xfId="0" applyFont="1" applyBorder="1" applyAlignment="1">
      <alignment horizontal="left" vertical="center" wrapText="1"/>
    </xf>
    <xf numFmtId="49" fontId="25" fillId="0" borderId="4" xfId="0" applyNumberFormat="1" applyFont="1" applyBorder="1" applyAlignment="1">
      <alignment horizontal="right" vertical="center"/>
    </xf>
    <xf numFmtId="49" fontId="25" fillId="0" borderId="3" xfId="1" applyNumberFormat="1" applyFont="1" applyBorder="1" applyAlignment="1">
      <alignment horizontal="center" vertical="center" readingOrder="2"/>
    </xf>
    <xf numFmtId="49" fontId="26" fillId="0" borderId="4" xfId="1" applyNumberFormat="1" applyFont="1" applyBorder="1" applyAlignment="1">
      <alignment horizontal="center" vertical="center" readingOrder="2"/>
    </xf>
    <xf numFmtId="49" fontId="25" fillId="0" borderId="3" xfId="0" applyNumberFormat="1" applyFont="1" applyBorder="1" applyAlignment="1">
      <alignment horizontal="right" vertical="center" readingOrder="2"/>
    </xf>
    <xf numFmtId="49" fontId="26" fillId="0" borderId="4" xfId="1" applyNumberFormat="1" applyFont="1" applyBorder="1" applyAlignment="1">
      <alignment horizontal="center" vertical="center" readingOrder="1"/>
    </xf>
    <xf numFmtId="49" fontId="26" fillId="0" borderId="4" xfId="1" applyNumberFormat="1" applyFont="1" applyFill="1" applyBorder="1" applyAlignment="1">
      <alignment horizontal="center" vertical="center" readingOrder="2"/>
    </xf>
    <xf numFmtId="164" fontId="12" fillId="0" borderId="0" xfId="0" applyNumberFormat="1" applyFont="1"/>
    <xf numFmtId="0" fontId="23" fillId="0" borderId="7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right" vertical="center" indent="1"/>
    </xf>
    <xf numFmtId="165" fontId="35" fillId="0" borderId="0" xfId="0" applyNumberFormat="1" applyFont="1"/>
    <xf numFmtId="0" fontId="10" fillId="0" borderId="12" xfId="0" applyFont="1" applyFill="1" applyBorder="1" applyAlignment="1">
      <alignment vertical="center" readingOrder="1"/>
    </xf>
    <xf numFmtId="0" fontId="25" fillId="0" borderId="4" xfId="0" applyFont="1" applyFill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 wrapText="1" readingOrder="2"/>
    </xf>
    <xf numFmtId="0" fontId="28" fillId="0" borderId="0" xfId="0" applyFont="1" applyFill="1" applyBorder="1" applyAlignment="1">
      <alignment horizontal="center" vertical="center" wrapText="1" readingOrder="2"/>
    </xf>
    <xf numFmtId="0" fontId="28" fillId="0" borderId="15" xfId="1" applyFont="1" applyFill="1" applyBorder="1" applyAlignment="1">
      <alignment horizontal="left" vertical="center" wrapText="1" readingOrder="1"/>
    </xf>
    <xf numFmtId="0" fontId="28" fillId="0" borderId="0" xfId="1" applyFont="1" applyFill="1" applyBorder="1" applyAlignment="1">
      <alignment horizontal="left" vertical="center" wrapText="1" readingOrder="1"/>
    </xf>
    <xf numFmtId="0" fontId="25" fillId="0" borderId="11" xfId="0" applyFont="1" applyBorder="1" applyAlignment="1">
      <alignment horizontal="right" vertical="center"/>
    </xf>
    <xf numFmtId="0" fontId="25" fillId="0" borderId="1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6" xfId="1" applyFont="1" applyFill="1" applyBorder="1" applyAlignment="1">
      <alignment horizontal="left" vertical="center" wrapText="1"/>
    </xf>
    <xf numFmtId="0" fontId="26" fillId="0" borderId="4" xfId="1" applyFont="1" applyBorder="1" applyAlignment="1">
      <alignment horizontal="left" vertical="center" wrapText="1"/>
    </xf>
    <xf numFmtId="0" fontId="23" fillId="0" borderId="7" xfId="0" applyFont="1" applyBorder="1" applyAlignment="1">
      <alignment horizontal="right" vertical="center"/>
    </xf>
    <xf numFmtId="0" fontId="23" fillId="0" borderId="6" xfId="0" applyFont="1" applyFill="1" applyBorder="1" applyAlignment="1">
      <alignment horizontal="right" vertical="center" wrapText="1"/>
    </xf>
    <xf numFmtId="0" fontId="23" fillId="0" borderId="3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6" fillId="0" borderId="3" xfId="1" applyFont="1" applyBorder="1" applyAlignment="1">
      <alignment horizontal="left" vertical="center" wrapText="1"/>
    </xf>
    <xf numFmtId="0" fontId="26" fillId="0" borderId="7" xfId="1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11" xfId="0" applyFont="1" applyBorder="1" applyAlignment="1">
      <alignment horizontal="left" vertical="center"/>
    </xf>
    <xf numFmtId="0" fontId="26" fillId="0" borderId="8" xfId="1" applyFont="1" applyFill="1" applyBorder="1" applyAlignment="1">
      <alignment horizontal="center" vertical="center" wrapText="1"/>
    </xf>
    <xf numFmtId="0" fontId="25" fillId="0" borderId="15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13" xfId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right" vertical="center" wrapText="1"/>
    </xf>
    <xf numFmtId="0" fontId="23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26" fillId="0" borderId="15" xfId="1" applyFont="1" applyFill="1" applyBorder="1" applyAlignment="1">
      <alignment horizontal="center" vertical="center" wrapText="1" readingOrder="1"/>
    </xf>
    <xf numFmtId="0" fontId="26" fillId="0" borderId="0" xfId="1" applyFont="1" applyFill="1" applyBorder="1" applyAlignment="1">
      <alignment horizontal="center" vertical="center" wrapText="1" readingOrder="1"/>
    </xf>
    <xf numFmtId="0" fontId="26" fillId="0" borderId="13" xfId="1" applyFont="1" applyFill="1" applyBorder="1" applyAlignment="1">
      <alignment horizontal="center" vertical="center" wrapText="1" readingOrder="1"/>
    </xf>
    <xf numFmtId="0" fontId="26" fillId="0" borderId="4" xfId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/>
    </xf>
    <xf numFmtId="0" fontId="26" fillId="0" borderId="14" xfId="1" applyFont="1" applyFill="1" applyBorder="1" applyAlignment="1">
      <alignment horizontal="center" vertical="center" wrapText="1"/>
    </xf>
    <xf numFmtId="0" fontId="25" fillId="0" borderId="14" xfId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6" fillId="0" borderId="15" xfId="1" applyFont="1" applyFill="1" applyBorder="1" applyAlignment="1">
      <alignment horizontal="center" vertical="center" wrapText="1"/>
    </xf>
    <xf numFmtId="0" fontId="25" fillId="0" borderId="15" xfId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right" vertical="center"/>
    </xf>
    <xf numFmtId="49" fontId="25" fillId="0" borderId="4" xfId="0" applyNumberFormat="1" applyFont="1" applyFill="1" applyBorder="1" applyAlignment="1">
      <alignment horizontal="right" vertical="center"/>
    </xf>
    <xf numFmtId="49" fontId="33" fillId="0" borderId="4" xfId="0" applyNumberFormat="1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right" vertical="center"/>
    </xf>
    <xf numFmtId="0" fontId="33" fillId="0" borderId="7" xfId="0" applyFont="1" applyFill="1" applyBorder="1" applyAlignment="1">
      <alignment horizontal="right" vertical="center"/>
    </xf>
    <xf numFmtId="0" fontId="23" fillId="0" borderId="25" xfId="0" applyFont="1" applyFill="1" applyBorder="1" applyAlignment="1">
      <alignment horizontal="center" vertical="top"/>
    </xf>
    <xf numFmtId="0" fontId="23" fillId="0" borderId="23" xfId="0" applyFont="1" applyFill="1" applyBorder="1" applyAlignment="1">
      <alignment horizontal="center" vertical="top"/>
    </xf>
    <xf numFmtId="0" fontId="23" fillId="0" borderId="21" xfId="0" applyFont="1" applyFill="1" applyBorder="1" applyAlignment="1">
      <alignment horizontal="center" vertical="top"/>
    </xf>
    <xf numFmtId="0" fontId="25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left" vertical="center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right" vertical="center" readingOrder="2"/>
    </xf>
    <xf numFmtId="0" fontId="23" fillId="0" borderId="2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/>
    </xf>
    <xf numFmtId="0" fontId="23" fillId="0" borderId="15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right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6" fillId="0" borderId="0" xfId="5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3" fillId="0" borderId="15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3" fillId="0" borderId="13" xfId="5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readingOrder="1"/>
    </xf>
    <xf numFmtId="0" fontId="25" fillId="0" borderId="0" xfId="0" applyFont="1" applyBorder="1" applyAlignment="1">
      <alignment horizontal="right" vertical="center" readingOrder="1"/>
    </xf>
    <xf numFmtId="0" fontId="25" fillId="0" borderId="1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readingOrder="2"/>
    </xf>
    <xf numFmtId="49" fontId="25" fillId="0" borderId="14" xfId="0" applyNumberFormat="1" applyFont="1" applyFill="1" applyBorder="1" applyAlignment="1">
      <alignment horizontal="center" vertical="center" readingOrder="1"/>
    </xf>
    <xf numFmtId="16" fontId="25" fillId="0" borderId="14" xfId="0" applyNumberFormat="1" applyFont="1" applyFill="1" applyBorder="1" applyAlignment="1">
      <alignment horizontal="center" vertical="center" readingOrder="1"/>
    </xf>
    <xf numFmtId="0" fontId="25" fillId="0" borderId="14" xfId="0" applyFont="1" applyFill="1" applyBorder="1" applyAlignment="1">
      <alignment horizontal="center" vertical="center" readingOrder="1"/>
    </xf>
    <xf numFmtId="0" fontId="25" fillId="0" borderId="4" xfId="0" applyFont="1" applyFill="1" applyBorder="1" applyAlignment="1">
      <alignment horizontal="center" vertical="center" readingOrder="1"/>
    </xf>
    <xf numFmtId="49" fontId="25" fillId="0" borderId="14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readingOrder="2"/>
    </xf>
    <xf numFmtId="0" fontId="10" fillId="0" borderId="0" xfId="5" applyFont="1" applyAlignment="1">
      <alignment horizontal="center" vertical="center" wrapText="1"/>
    </xf>
    <xf numFmtId="0" fontId="14" fillId="0" borderId="0" xfId="0" applyFont="1" applyBorder="1" applyAlignment="1">
      <alignment horizontal="right" vertical="center" readingOrder="2"/>
    </xf>
    <xf numFmtId="0" fontId="10" fillId="0" borderId="11" xfId="0" applyFont="1" applyBorder="1" applyAlignment="1">
      <alignment horizontal="left" vertical="center"/>
    </xf>
    <xf numFmtId="0" fontId="25" fillId="0" borderId="4" xfId="0" applyFont="1" applyBorder="1" applyAlignment="1">
      <alignment horizontal="right" vertical="center" wrapText="1" indent="1"/>
    </xf>
    <xf numFmtId="0" fontId="26" fillId="0" borderId="4" xfId="5" applyFont="1" applyBorder="1" applyAlignment="1">
      <alignment vertical="center" wrapText="1"/>
    </xf>
    <xf numFmtId="0" fontId="26" fillId="0" borderId="15" xfId="5" applyFont="1" applyFill="1" applyBorder="1" applyAlignment="1">
      <alignment horizontal="center" vertical="center" wrapText="1"/>
    </xf>
    <xf numFmtId="0" fontId="26" fillId="0" borderId="13" xfId="5" applyFont="1" applyFill="1" applyBorder="1" applyAlignment="1">
      <alignment horizontal="center" vertical="center" wrapText="1"/>
    </xf>
    <xf numFmtId="0" fontId="26" fillId="0" borderId="0" xfId="5" applyFont="1" applyFill="1" applyBorder="1" applyAlignment="1">
      <alignment horizontal="center" vertical="center"/>
    </xf>
    <xf numFmtId="0" fontId="25" fillId="0" borderId="12" xfId="0" applyFont="1" applyBorder="1" applyAlignment="1">
      <alignment horizontal="right" vertical="center" wrapText="1" indent="1"/>
    </xf>
    <xf numFmtId="0" fontId="26" fillId="0" borderId="12" xfId="5" applyFont="1" applyBorder="1" applyAlignment="1">
      <alignment vertical="center" wrapText="1"/>
    </xf>
    <xf numFmtId="0" fontId="25" fillId="0" borderId="13" xfId="0" applyFont="1" applyBorder="1" applyAlignment="1">
      <alignment horizontal="right" vertical="center" wrapText="1" indent="1"/>
    </xf>
    <xf numFmtId="0" fontId="26" fillId="0" borderId="13" xfId="5" applyFont="1" applyBorder="1" applyAlignment="1">
      <alignment vertical="center" wrapText="1"/>
    </xf>
    <xf numFmtId="0" fontId="25" fillId="0" borderId="11" xfId="0" applyFont="1" applyFill="1" applyBorder="1" applyAlignment="1">
      <alignment horizontal="right" vertical="center" wrapText="1" indent="1"/>
    </xf>
    <xf numFmtId="0" fontId="26" fillId="0" borderId="11" xfId="5" applyFont="1" applyFill="1" applyBorder="1" applyAlignment="1">
      <alignment vertical="center" wrapText="1"/>
    </xf>
    <xf numFmtId="0" fontId="26" fillId="0" borderId="4" xfId="5" applyFont="1" applyBorder="1" applyAlignment="1">
      <alignment horizontal="left" vertical="center" wrapText="1"/>
    </xf>
    <xf numFmtId="0" fontId="26" fillId="0" borderId="4" xfId="5" applyFont="1" applyBorder="1" applyAlignment="1">
      <alignment vertical="center" wrapText="1" readingOrder="1"/>
    </xf>
    <xf numFmtId="0" fontId="25" fillId="0" borderId="26" xfId="0" applyFont="1" applyBorder="1" applyAlignment="1">
      <alignment horizontal="right" vertical="center" wrapText="1"/>
    </xf>
    <xf numFmtId="0" fontId="26" fillId="0" borderId="28" xfId="5" applyFont="1" applyBorder="1" applyAlignment="1">
      <alignment horizontal="center" vertical="center" wrapText="1" shrinkToFit="1"/>
    </xf>
    <xf numFmtId="0" fontId="26" fillId="0" borderId="29" xfId="5" applyFont="1" applyBorder="1" applyAlignment="1">
      <alignment horizontal="center" vertical="center" wrapText="1" shrinkToFit="1"/>
    </xf>
    <xf numFmtId="0" fontId="26" fillId="0" borderId="40" xfId="5" applyFont="1" applyBorder="1" applyAlignment="1">
      <alignment horizontal="center" vertical="center" wrapText="1" shrinkToFit="1"/>
    </xf>
    <xf numFmtId="0" fontId="25" fillId="0" borderId="0" xfId="0" applyFont="1" applyBorder="1" applyAlignment="1">
      <alignment horizontal="center" vertical="center" readingOrder="2"/>
    </xf>
    <xf numFmtId="0" fontId="10" fillId="0" borderId="0" xfId="5" applyFont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right" vertical="center" wrapText="1" indent="1" readingOrder="2"/>
    </xf>
    <xf numFmtId="0" fontId="25" fillId="0" borderId="0" xfId="0" applyFont="1" applyFill="1" applyBorder="1" applyAlignment="1">
      <alignment horizontal="right" vertical="center" wrapText="1" indent="1" readingOrder="2"/>
    </xf>
    <xf numFmtId="0" fontId="26" fillId="0" borderId="15" xfId="5" applyFont="1" applyFill="1" applyBorder="1" applyAlignment="1">
      <alignment horizontal="left" vertical="center"/>
    </xf>
    <xf numFmtId="0" fontId="26" fillId="0" borderId="0" xfId="5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right" vertical="center" readingOrder="2"/>
    </xf>
    <xf numFmtId="0" fontId="26" fillId="0" borderId="11" xfId="5" applyFont="1" applyFill="1" applyBorder="1" applyAlignment="1">
      <alignment horizontal="left" vertical="center" readingOrder="2"/>
    </xf>
    <xf numFmtId="0" fontId="25" fillId="0" borderId="0" xfId="0" applyFont="1" applyFill="1" applyBorder="1" applyAlignment="1">
      <alignment horizontal="right" vertical="center" wrapText="1" readingOrder="2"/>
    </xf>
    <xf numFmtId="0" fontId="26" fillId="0" borderId="3" xfId="5" applyFont="1" applyFill="1" applyBorder="1" applyAlignment="1">
      <alignment horizontal="left" vertical="center" wrapText="1" readingOrder="1"/>
    </xf>
    <xf numFmtId="0" fontId="25" fillId="0" borderId="4" xfId="0" applyFont="1" applyFill="1" applyBorder="1" applyAlignment="1">
      <alignment horizontal="right" vertical="center" wrapText="1" readingOrder="2"/>
    </xf>
    <xf numFmtId="0" fontId="26" fillId="0" borderId="4" xfId="5" applyFont="1" applyFill="1" applyBorder="1" applyAlignment="1">
      <alignment horizontal="left" vertical="center" wrapText="1" readingOrder="2"/>
    </xf>
    <xf numFmtId="0" fontId="25" fillId="0" borderId="4" xfId="0" applyFont="1" applyFill="1" applyBorder="1" applyAlignment="1">
      <alignment horizontal="right" vertical="center"/>
    </xf>
    <xf numFmtId="0" fontId="26" fillId="0" borderId="4" xfId="5" applyFont="1" applyFill="1" applyBorder="1" applyAlignment="1">
      <alignment horizontal="left" vertical="center"/>
    </xf>
    <xf numFmtId="0" fontId="26" fillId="0" borderId="5" xfId="5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 readingOrder="2"/>
    </xf>
    <xf numFmtId="0" fontId="10" fillId="0" borderId="0" xfId="5" applyFont="1" applyAlignment="1">
      <alignment horizontal="center" vertical="center" wrapText="1" readingOrder="1"/>
    </xf>
    <xf numFmtId="0" fontId="26" fillId="0" borderId="11" xfId="5" applyFont="1" applyBorder="1" applyAlignment="1">
      <alignment horizontal="left" vertical="center" wrapText="1" readingOrder="1"/>
    </xf>
    <xf numFmtId="0" fontId="25" fillId="0" borderId="8" xfId="5" applyFont="1" applyFill="1" applyBorder="1" applyAlignment="1">
      <alignment horizontal="center" vertical="center"/>
    </xf>
    <xf numFmtId="0" fontId="10" fillId="0" borderId="15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13" xfId="5" applyFont="1" applyFill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25" fillId="0" borderId="0" xfId="0" applyFont="1" applyBorder="1" applyAlignment="1">
      <alignment horizontal="right" vertical="center" readingOrder="2"/>
    </xf>
    <xf numFmtId="0" fontId="26" fillId="0" borderId="15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vertical="center"/>
    </xf>
    <xf numFmtId="0" fontId="26" fillId="0" borderId="8" xfId="5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 readingOrder="2"/>
    </xf>
    <xf numFmtId="0" fontId="24" fillId="0" borderId="11" xfId="0" applyFont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26" fillId="0" borderId="0" xfId="5" applyFont="1" applyBorder="1" applyAlignment="1">
      <alignment horizontal="center" vertical="center"/>
    </xf>
    <xf numFmtId="0" fontId="26" fillId="0" borderId="0" xfId="5" applyFont="1" applyBorder="1" applyAlignment="1">
      <alignment horizontal="right" vertical="center"/>
    </xf>
    <xf numFmtId="0" fontId="26" fillId="0" borderId="11" xfId="5" applyFont="1" applyBorder="1" applyAlignment="1">
      <alignment horizontal="left" vertical="center" wrapText="1"/>
    </xf>
    <xf numFmtId="0" fontId="25" fillId="0" borderId="14" xfId="5" applyFont="1" applyFill="1" applyBorder="1" applyAlignment="1">
      <alignment horizontal="center" vertical="center"/>
    </xf>
    <xf numFmtId="0" fontId="25" fillId="0" borderId="4" xfId="5" applyFont="1" applyFill="1" applyBorder="1" applyAlignment="1">
      <alignment horizontal="center" vertical="center"/>
    </xf>
    <xf numFmtId="0" fontId="25" fillId="0" borderId="38" xfId="5" applyFont="1" applyFill="1" applyBorder="1" applyAlignment="1">
      <alignment horizontal="center" vertical="center"/>
    </xf>
    <xf numFmtId="0" fontId="25" fillId="0" borderId="14" xfId="5" applyFont="1" applyFill="1" applyBorder="1" applyAlignment="1">
      <alignment horizontal="center" vertical="center" readingOrder="2"/>
    </xf>
    <xf numFmtId="0" fontId="25" fillId="0" borderId="14" xfId="5" applyFont="1" applyFill="1" applyBorder="1" applyAlignment="1">
      <alignment horizontal="center" vertical="center" readingOrder="1"/>
    </xf>
    <xf numFmtId="0" fontId="23" fillId="0" borderId="39" xfId="0" applyFont="1" applyFill="1" applyBorder="1" applyAlignment="1">
      <alignment horizontal="center" vertical="center" wrapText="1"/>
    </xf>
    <xf numFmtId="0" fontId="25" fillId="0" borderId="4" xfId="5" applyFont="1" applyFill="1" applyBorder="1" applyAlignment="1">
      <alignment horizontal="center" vertical="center" readingOrder="2"/>
    </xf>
    <xf numFmtId="0" fontId="14" fillId="0" borderId="8" xfId="5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 wrapText="1"/>
    </xf>
    <xf numFmtId="0" fontId="14" fillId="0" borderId="4" xfId="5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0" fontId="14" fillId="0" borderId="11" xfId="5" applyFont="1" applyBorder="1" applyAlignment="1">
      <alignment horizontal="right" vertical="center"/>
    </xf>
    <xf numFmtId="0" fontId="30" fillId="0" borderId="11" xfId="0" applyFont="1" applyBorder="1" applyAlignment="1">
      <alignment horizontal="left" vertical="center" wrapText="1"/>
    </xf>
    <xf numFmtId="0" fontId="14" fillId="0" borderId="5" xfId="5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right" vertical="center" wrapText="1"/>
    </xf>
    <xf numFmtId="0" fontId="32" fillId="0" borderId="11" xfId="0" applyFont="1" applyBorder="1" applyAlignment="1">
      <alignment horizontal="left" vertical="center"/>
    </xf>
    <xf numFmtId="0" fontId="25" fillId="0" borderId="15" xfId="0" applyFont="1" applyFill="1" applyBorder="1" applyAlignment="1">
      <alignment horizontal="right" vertical="center" indent="1"/>
    </xf>
    <xf numFmtId="0" fontId="25" fillId="0" borderId="13" xfId="0" applyFont="1" applyFill="1" applyBorder="1" applyAlignment="1">
      <alignment horizontal="right" vertical="center" indent="1"/>
    </xf>
    <xf numFmtId="0" fontId="26" fillId="0" borderId="1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 indent="1"/>
    </xf>
    <xf numFmtId="0" fontId="25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 indent="1" readingOrder="1"/>
    </xf>
    <xf numFmtId="0" fontId="10" fillId="0" borderId="4" xfId="0" applyFont="1" applyBorder="1" applyAlignment="1">
      <alignment horizontal="right" vertical="center" indent="1"/>
    </xf>
    <xf numFmtId="0" fontId="26" fillId="0" borderId="4" xfId="0" applyFont="1" applyBorder="1" applyAlignment="1">
      <alignment horizontal="left" vertical="center"/>
    </xf>
    <xf numFmtId="0" fontId="25" fillId="0" borderId="3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right" vertical="center" indent="1" readingOrder="1"/>
    </xf>
    <xf numFmtId="0" fontId="10" fillId="0" borderId="3" xfId="0" applyFont="1" applyBorder="1" applyAlignment="1">
      <alignment horizontal="right" vertical="center" indent="1"/>
    </xf>
    <xf numFmtId="0" fontId="26" fillId="0" borderId="3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 indent="1"/>
    </xf>
    <xf numFmtId="0" fontId="26" fillId="0" borderId="11" xfId="0" applyFont="1" applyFill="1" applyBorder="1" applyAlignment="1">
      <alignment horizontal="left" vertical="center"/>
    </xf>
    <xf numFmtId="0" fontId="25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 indent="1" readingOrder="1"/>
    </xf>
    <xf numFmtId="0" fontId="10" fillId="0" borderId="5" xfId="0" applyFont="1" applyBorder="1" applyAlignment="1">
      <alignment horizontal="right" vertical="center" indent="1"/>
    </xf>
    <xf numFmtId="0" fontId="26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30" fillId="0" borderId="1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25" fillId="0" borderId="15" xfId="0" applyFont="1" applyFill="1" applyBorder="1" applyAlignment="1">
      <alignment horizontal="center" vertical="center" readingOrder="2"/>
    </xf>
    <xf numFmtId="0" fontId="25" fillId="0" borderId="15" xfId="0" applyFont="1" applyFill="1" applyBorder="1" applyAlignment="1">
      <alignment horizontal="center" vertical="center" readingOrder="1"/>
    </xf>
    <xf numFmtId="0" fontId="25" fillId="0" borderId="8" xfId="0" applyFont="1" applyFill="1" applyBorder="1" applyAlignment="1">
      <alignment horizontal="center" vertical="center" readingOrder="1"/>
    </xf>
    <xf numFmtId="0" fontId="26" fillId="0" borderId="1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center" vertical="center" readingOrder="2"/>
    </xf>
    <xf numFmtId="0" fontId="26" fillId="0" borderId="8" xfId="0" applyFont="1" applyFill="1" applyBorder="1" applyAlignment="1">
      <alignment horizontal="center" vertical="center" readingOrder="2"/>
    </xf>
    <xf numFmtId="0" fontId="26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5" xfId="0" applyFont="1" applyFill="1" applyBorder="1" applyAlignment="1">
      <alignment horizontal="center" vertical="center" wrapText="1" readingOrder="2"/>
    </xf>
    <xf numFmtId="0" fontId="25" fillId="0" borderId="0" xfId="0" applyFont="1" applyFill="1" applyBorder="1" applyAlignment="1">
      <alignment horizontal="center" vertical="center" readingOrder="2"/>
    </xf>
    <xf numFmtId="0" fontId="10" fillId="0" borderId="0" xfId="0" applyFont="1" applyAlignment="1">
      <alignment horizontal="center" vertical="center"/>
    </xf>
    <xf numFmtId="0" fontId="25" fillId="0" borderId="13" xfId="0" applyFont="1" applyFill="1" applyBorder="1" applyAlignment="1">
      <alignment horizontal="center" vertical="center" readingOrder="2"/>
    </xf>
    <xf numFmtId="0" fontId="14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left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16" fontId="25" fillId="0" borderId="15" xfId="0" applyNumberFormat="1" applyFont="1" applyFill="1" applyBorder="1" applyAlignment="1">
      <alignment horizontal="center" vertical="center" wrapText="1"/>
    </xf>
    <xf numFmtId="49" fontId="25" fillId="0" borderId="15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 readingOrder="2"/>
    </xf>
    <xf numFmtId="0" fontId="10" fillId="0" borderId="1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readingOrder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readingOrder="1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25" fillId="0" borderId="12" xfId="0" applyFont="1" applyBorder="1" applyAlignment="1">
      <alignment horizontal="right" vertical="center"/>
    </xf>
    <xf numFmtId="16" fontId="25" fillId="0" borderId="8" xfId="0" applyNumberFormat="1" applyFont="1" applyFill="1" applyBorder="1" applyAlignment="1">
      <alignment horizontal="center" vertical="center" wrapText="1"/>
    </xf>
    <xf numFmtId="16" fontId="25" fillId="0" borderId="15" xfId="0" applyNumberFormat="1" applyFont="1" applyFill="1" applyBorder="1" applyAlignment="1">
      <alignment horizontal="center" vertical="center" wrapText="1" readingOrder="2"/>
    </xf>
    <xf numFmtId="16" fontId="25" fillId="0" borderId="8" xfId="0" applyNumberFormat="1" applyFont="1" applyFill="1" applyBorder="1" applyAlignment="1">
      <alignment horizontal="center" vertical="center" wrapText="1" readingOrder="2"/>
    </xf>
    <xf numFmtId="0" fontId="10" fillId="0" borderId="11" xfId="0" applyFont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 readingOrder="2"/>
    </xf>
    <xf numFmtId="0" fontId="10" fillId="0" borderId="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readingOrder="2"/>
    </xf>
    <xf numFmtId="0" fontId="3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righ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 readingOrder="2"/>
    </xf>
    <xf numFmtId="0" fontId="10" fillId="0" borderId="13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readingOrder="2"/>
    </xf>
    <xf numFmtId="0" fontId="14" fillId="0" borderId="0" xfId="0" applyFont="1" applyFill="1" applyBorder="1" applyAlignment="1">
      <alignment horizontal="center" vertical="center" readingOrder="2"/>
    </xf>
    <xf numFmtId="0" fontId="19" fillId="0" borderId="15" xfId="0" applyFont="1" applyBorder="1" applyAlignment="1">
      <alignment horizontal="right" readingOrder="2"/>
    </xf>
    <xf numFmtId="0" fontId="25" fillId="0" borderId="15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 readingOrder="2"/>
    </xf>
    <xf numFmtId="0" fontId="26" fillId="0" borderId="13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 readingOrder="2"/>
    </xf>
    <xf numFmtId="0" fontId="26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right" vertical="center" indent="1"/>
    </xf>
    <xf numFmtId="0" fontId="14" fillId="0" borderId="13" xfId="0" applyFont="1" applyFill="1" applyBorder="1" applyAlignment="1">
      <alignment horizontal="right" vertical="center" indent="1"/>
    </xf>
    <xf numFmtId="0" fontId="14" fillId="0" borderId="3" xfId="0" applyFont="1" applyFill="1" applyBorder="1" applyAlignment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center" vertical="center" wrapText="1" readingOrder="2"/>
    </xf>
    <xf numFmtId="0" fontId="25" fillId="0" borderId="11" xfId="0" applyFont="1" applyBorder="1" applyAlignment="1">
      <alignment horizontal="left" vertical="center" wrapText="1"/>
    </xf>
    <xf numFmtId="0" fontId="14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right" vertical="center"/>
    </xf>
    <xf numFmtId="0" fontId="25" fillId="0" borderId="5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32" xfId="0" applyFont="1" applyFill="1" applyBorder="1" applyAlignment="1">
      <alignment horizontal="right" vertical="center"/>
    </xf>
    <xf numFmtId="0" fontId="25" fillId="0" borderId="27" xfId="0" applyFont="1" applyFill="1" applyBorder="1" applyAlignment="1">
      <alignment horizontal="left" vertical="center"/>
    </xf>
    <xf numFmtId="0" fontId="10" fillId="0" borderId="3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center" inden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/>
    </xf>
    <xf numFmtId="0" fontId="0" fillId="0" borderId="0" xfId="0" applyBorder="1" applyAlignment="1">
      <alignment horizontal="right" readingOrder="2"/>
    </xf>
    <xf numFmtId="0" fontId="21" fillId="0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right" readingOrder="2"/>
    </xf>
    <xf numFmtId="0" fontId="14" fillId="0" borderId="1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25" fillId="0" borderId="15" xfId="0" applyFont="1" applyFill="1" applyBorder="1" applyAlignment="1">
      <alignment horizontal="right" vertical="center" wrapText="1"/>
    </xf>
    <xf numFmtId="0" fontId="25" fillId="0" borderId="13" xfId="0" applyFont="1" applyFill="1" applyBorder="1" applyAlignment="1">
      <alignment horizontal="right" vertical="center" wrapText="1"/>
    </xf>
  </cellXfs>
  <cellStyles count="6">
    <cellStyle name="Normal" xfId="0" builtinId="0"/>
    <cellStyle name="Normal 2" xfId="1"/>
    <cellStyle name="Normal 2 2" xfId="5"/>
    <cellStyle name="Normal_Sheet1" xfId="2"/>
    <cellStyle name="Normal_جدول  15باجر اسوي" xfId="3"/>
    <cellStyle name="Normal_جدول 16باجر اسوي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4105275</xdr:colOff>
      <xdr:row>3</xdr:row>
      <xdr:rowOff>3333750</xdr:rowOff>
    </xdr:from>
    <xdr:to>
      <xdr:col>0</xdr:col>
      <xdr:colOff>504825</xdr:colOff>
      <xdr:row>3</xdr:row>
      <xdr:rowOff>1019175</xdr:rowOff>
    </xdr:to>
    <xdr:sp macro="" textlink="">
      <xdr:nvSpPr>
        <xdr:cNvPr id="61987" name="Line 1"/>
        <xdr:cNvSpPr>
          <a:spLocks noChangeShapeType="1"/>
        </xdr:cNvSpPr>
      </xdr:nvSpPr>
      <xdr:spPr bwMode="auto">
        <a:xfrm flipH="1">
          <a:off x="15561945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5238750</xdr:colOff>
      <xdr:row>3</xdr:row>
      <xdr:rowOff>2619375</xdr:rowOff>
    </xdr:from>
    <xdr:to>
      <xdr:col>0</xdr:col>
      <xdr:colOff>504825</xdr:colOff>
      <xdr:row>3</xdr:row>
      <xdr:rowOff>1019175</xdr:rowOff>
    </xdr:to>
    <xdr:sp macro="" textlink="">
      <xdr:nvSpPr>
        <xdr:cNvPr id="61988" name="Line 2"/>
        <xdr:cNvSpPr>
          <a:spLocks noChangeShapeType="1"/>
        </xdr:cNvSpPr>
      </xdr:nvSpPr>
      <xdr:spPr bwMode="auto">
        <a:xfrm>
          <a:off x="15561945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361950</xdr:rowOff>
    </xdr:from>
    <xdr:to>
      <xdr:col>16</xdr:col>
      <xdr:colOff>0</xdr:colOff>
      <xdr:row>11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9977789925" y="26765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مخصص 1">
      <a:majorFont>
        <a:latin typeface="Times New Roman"/>
        <a:ea typeface=""/>
        <a:cs typeface="Times New Roman"/>
      </a:majorFont>
      <a:minorFont>
        <a:latin typeface="Simplified Arabic"/>
        <a:ea typeface="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5"/>
  <sheetViews>
    <sheetView rightToLeft="1" view="pageBreakPreview" zoomScale="90" zoomScaleNormal="75" zoomScaleSheetLayoutView="90" workbookViewId="0">
      <selection sqref="A1:J1"/>
    </sheetView>
  </sheetViews>
  <sheetFormatPr defaultRowHeight="12.75"/>
  <cols>
    <col min="1" max="1" width="16.5703125" customWidth="1"/>
    <col min="2" max="2" width="11" customWidth="1"/>
    <col min="3" max="3" width="13.5703125" customWidth="1"/>
    <col min="4" max="4" width="12.140625" customWidth="1"/>
    <col min="5" max="5" width="9.140625" customWidth="1"/>
    <col min="6" max="6" width="17.7109375" customWidth="1"/>
    <col min="7" max="7" width="19.28515625" customWidth="1"/>
    <col min="8" max="8" width="20" bestFit="1" customWidth="1"/>
    <col min="9" max="9" width="10.7109375" customWidth="1"/>
    <col min="10" max="10" width="17.5703125" customWidth="1"/>
  </cols>
  <sheetData>
    <row r="1" spans="1:14" s="3" customFormat="1" ht="21.75" customHeight="1">
      <c r="A1" s="615" t="s">
        <v>599</v>
      </c>
      <c r="B1" s="615"/>
      <c r="C1" s="615"/>
      <c r="D1" s="615"/>
      <c r="E1" s="615"/>
      <c r="F1" s="615"/>
      <c r="G1" s="615"/>
      <c r="H1" s="615"/>
      <c r="I1" s="615"/>
      <c r="J1" s="615"/>
      <c r="K1" s="4"/>
      <c r="L1" s="4"/>
      <c r="M1" s="4"/>
      <c r="N1" s="4"/>
    </row>
    <row r="2" spans="1:14" s="3" customFormat="1" ht="21.75" customHeight="1">
      <c r="A2" s="630" t="s">
        <v>600</v>
      </c>
      <c r="B2" s="630"/>
      <c r="C2" s="630"/>
      <c r="D2" s="630"/>
      <c r="E2" s="630"/>
      <c r="F2" s="630"/>
      <c r="G2" s="630"/>
      <c r="H2" s="630"/>
      <c r="I2" s="630"/>
      <c r="J2" s="630"/>
      <c r="K2" s="4"/>
      <c r="L2" s="4"/>
      <c r="M2" s="4"/>
      <c r="N2" s="4"/>
    </row>
    <row r="3" spans="1:14" s="3" customFormat="1" ht="21.75" customHeight="1" thickBot="1">
      <c r="A3" s="620" t="s">
        <v>214</v>
      </c>
      <c r="B3" s="620"/>
      <c r="C3" s="620"/>
      <c r="D3" s="620"/>
      <c r="E3" s="620"/>
      <c r="F3" s="620"/>
      <c r="G3" s="620"/>
      <c r="H3" s="620"/>
      <c r="I3" s="620"/>
      <c r="J3" s="188" t="s">
        <v>399</v>
      </c>
      <c r="K3" s="4"/>
      <c r="L3" s="4"/>
      <c r="M3" s="4"/>
      <c r="N3" s="4"/>
    </row>
    <row r="4" spans="1:14" s="12" customFormat="1" ht="19.5" customHeight="1" thickTop="1">
      <c r="A4" s="625" t="s">
        <v>1</v>
      </c>
      <c r="B4" s="625" t="s">
        <v>580</v>
      </c>
      <c r="C4" s="625"/>
      <c r="D4" s="625"/>
      <c r="E4" s="625"/>
      <c r="F4" s="625" t="s">
        <v>42</v>
      </c>
      <c r="G4" s="626" t="s">
        <v>205</v>
      </c>
      <c r="H4" s="626" t="s">
        <v>202</v>
      </c>
      <c r="I4" s="625" t="s">
        <v>8</v>
      </c>
      <c r="J4" s="621" t="s">
        <v>238</v>
      </c>
    </row>
    <row r="5" spans="1:14" s="12" customFormat="1" ht="19.5" customHeight="1">
      <c r="A5" s="628"/>
      <c r="B5" s="624" t="s">
        <v>255</v>
      </c>
      <c r="C5" s="624"/>
      <c r="D5" s="624"/>
      <c r="E5" s="624"/>
      <c r="F5" s="628"/>
      <c r="G5" s="627"/>
      <c r="H5" s="627"/>
      <c r="I5" s="628"/>
      <c r="J5" s="622"/>
    </row>
    <row r="6" spans="1:14" s="12" customFormat="1" ht="17.25" customHeight="1">
      <c r="A6" s="628"/>
      <c r="B6" s="51" t="s">
        <v>43</v>
      </c>
      <c r="C6" s="51" t="s">
        <v>44</v>
      </c>
      <c r="D6" s="51" t="s">
        <v>45</v>
      </c>
      <c r="E6" s="51" t="s">
        <v>0</v>
      </c>
      <c r="F6" s="628"/>
      <c r="G6" s="627"/>
      <c r="H6" s="627"/>
      <c r="I6" s="628"/>
      <c r="J6" s="622"/>
    </row>
    <row r="7" spans="1:14" s="12" customFormat="1" ht="42" customHeight="1" thickBot="1">
      <c r="A7" s="629"/>
      <c r="B7" s="166" t="s">
        <v>256</v>
      </c>
      <c r="C7" s="166" t="s">
        <v>257</v>
      </c>
      <c r="D7" s="166" t="s">
        <v>258</v>
      </c>
      <c r="E7" s="166" t="s">
        <v>254</v>
      </c>
      <c r="F7" s="165" t="s">
        <v>259</v>
      </c>
      <c r="G7" s="165" t="s">
        <v>260</v>
      </c>
      <c r="H7" s="165" t="s">
        <v>261</v>
      </c>
      <c r="I7" s="167" t="s">
        <v>254</v>
      </c>
      <c r="J7" s="623"/>
    </row>
    <row r="8" spans="1:14" s="5" customFormat="1" ht="20.100000000000001" customHeight="1" thickTop="1">
      <c r="A8" s="52" t="s">
        <v>12</v>
      </c>
      <c r="B8" s="46">
        <v>0</v>
      </c>
      <c r="C8" s="46">
        <v>1</v>
      </c>
      <c r="D8" s="46">
        <v>1</v>
      </c>
      <c r="E8" s="46">
        <f t="shared" ref="E8:E16" si="0">SUM(B8:D8)</f>
        <v>2</v>
      </c>
      <c r="F8" s="46">
        <v>0</v>
      </c>
      <c r="G8" s="46">
        <v>0</v>
      </c>
      <c r="H8" s="46">
        <v>3</v>
      </c>
      <c r="I8" s="46">
        <f>SUM(F8:H8,E8)</f>
        <v>5</v>
      </c>
      <c r="J8" s="159" t="s">
        <v>239</v>
      </c>
    </row>
    <row r="9" spans="1:14" s="5" customFormat="1" ht="20.100000000000001" customHeight="1">
      <c r="A9" s="53" t="s">
        <v>13</v>
      </c>
      <c r="B9" s="47">
        <v>0</v>
      </c>
      <c r="C9" s="47">
        <v>1</v>
      </c>
      <c r="D9" s="47">
        <v>0</v>
      </c>
      <c r="E9" s="47">
        <f t="shared" si="0"/>
        <v>1</v>
      </c>
      <c r="F9" s="47">
        <v>0</v>
      </c>
      <c r="G9" s="47">
        <v>0</v>
      </c>
      <c r="H9" s="47">
        <v>1</v>
      </c>
      <c r="I9" s="47">
        <f t="shared" ref="I9:I22" si="1">SUM(F9:H9,E9)</f>
        <v>2</v>
      </c>
      <c r="J9" s="161" t="s">
        <v>240</v>
      </c>
    </row>
    <row r="10" spans="1:14" s="5" customFormat="1" ht="20.100000000000001" customHeight="1">
      <c r="A10" s="53" t="s">
        <v>14</v>
      </c>
      <c r="B10" s="47">
        <v>0</v>
      </c>
      <c r="C10" s="301">
        <v>1</v>
      </c>
      <c r="D10" s="47">
        <v>0</v>
      </c>
      <c r="E10" s="47">
        <f t="shared" si="0"/>
        <v>1</v>
      </c>
      <c r="F10" s="47">
        <v>1</v>
      </c>
      <c r="G10" s="47">
        <v>0</v>
      </c>
      <c r="H10" s="47">
        <v>2</v>
      </c>
      <c r="I10" s="47">
        <f t="shared" si="1"/>
        <v>4</v>
      </c>
      <c r="J10" s="161" t="s">
        <v>241</v>
      </c>
    </row>
    <row r="11" spans="1:14" s="5" customFormat="1" ht="20.100000000000001" customHeight="1">
      <c r="A11" s="53" t="s">
        <v>15</v>
      </c>
      <c r="B11" s="47">
        <v>0</v>
      </c>
      <c r="C11" s="301">
        <v>1</v>
      </c>
      <c r="D11" s="47">
        <v>0</v>
      </c>
      <c r="E11" s="47">
        <f t="shared" si="0"/>
        <v>1</v>
      </c>
      <c r="F11" s="47">
        <v>0</v>
      </c>
      <c r="G11" s="47">
        <v>0</v>
      </c>
      <c r="H11" s="47">
        <v>1</v>
      </c>
      <c r="I11" s="47">
        <f t="shared" si="1"/>
        <v>2</v>
      </c>
      <c r="J11" s="161" t="s">
        <v>242</v>
      </c>
    </row>
    <row r="12" spans="1:14" s="5" customFormat="1" ht="20.100000000000001" customHeight="1">
      <c r="A12" s="53" t="s">
        <v>16</v>
      </c>
      <c r="B12" s="47">
        <v>1</v>
      </c>
      <c r="C12" s="301">
        <v>1</v>
      </c>
      <c r="D12" s="47">
        <v>2</v>
      </c>
      <c r="E12" s="47">
        <f t="shared" si="0"/>
        <v>4</v>
      </c>
      <c r="F12" s="47">
        <v>2</v>
      </c>
      <c r="G12" s="47">
        <v>1</v>
      </c>
      <c r="H12" s="47">
        <v>24</v>
      </c>
      <c r="I12" s="47">
        <f t="shared" si="1"/>
        <v>31</v>
      </c>
      <c r="J12" s="161" t="s">
        <v>243</v>
      </c>
    </row>
    <row r="13" spans="1:14" s="5" customFormat="1" ht="20.100000000000001" customHeight="1">
      <c r="A13" s="53" t="s">
        <v>17</v>
      </c>
      <c r="B13" s="47">
        <v>0</v>
      </c>
      <c r="C13" s="47">
        <v>0</v>
      </c>
      <c r="D13" s="47">
        <v>0</v>
      </c>
      <c r="E13" s="47">
        <f t="shared" si="0"/>
        <v>0</v>
      </c>
      <c r="F13" s="47">
        <v>0</v>
      </c>
      <c r="G13" s="47">
        <v>0</v>
      </c>
      <c r="H13" s="47">
        <v>6</v>
      </c>
      <c r="I13" s="47">
        <f t="shared" si="1"/>
        <v>6</v>
      </c>
      <c r="J13" s="161" t="s">
        <v>244</v>
      </c>
    </row>
    <row r="14" spans="1:14" s="5" customFormat="1" ht="20.100000000000001" customHeight="1">
      <c r="A14" s="53" t="s">
        <v>18</v>
      </c>
      <c r="B14" s="47">
        <v>0</v>
      </c>
      <c r="C14" s="47">
        <v>1</v>
      </c>
      <c r="D14" s="47">
        <v>1</v>
      </c>
      <c r="E14" s="47">
        <f t="shared" si="0"/>
        <v>2</v>
      </c>
      <c r="F14" s="47">
        <v>1</v>
      </c>
      <c r="G14" s="47">
        <v>0</v>
      </c>
      <c r="H14" s="47">
        <v>2</v>
      </c>
      <c r="I14" s="47">
        <f t="shared" si="1"/>
        <v>5</v>
      </c>
      <c r="J14" s="161" t="s">
        <v>245</v>
      </c>
    </row>
    <row r="15" spans="1:14" s="5" customFormat="1" ht="20.100000000000001" customHeight="1">
      <c r="A15" s="53" t="s">
        <v>19</v>
      </c>
      <c r="B15" s="47">
        <v>0</v>
      </c>
      <c r="C15" s="47">
        <v>1</v>
      </c>
      <c r="D15" s="47">
        <v>0</v>
      </c>
      <c r="E15" s="47">
        <f t="shared" si="0"/>
        <v>1</v>
      </c>
      <c r="F15" s="47">
        <v>1</v>
      </c>
      <c r="G15" s="47">
        <v>1</v>
      </c>
      <c r="H15" s="47">
        <v>2</v>
      </c>
      <c r="I15" s="47">
        <f t="shared" si="1"/>
        <v>5</v>
      </c>
      <c r="J15" s="161" t="s">
        <v>246</v>
      </c>
    </row>
    <row r="16" spans="1:14" s="5" customFormat="1" ht="20.100000000000001" customHeight="1">
      <c r="A16" s="53" t="s">
        <v>20</v>
      </c>
      <c r="B16" s="47">
        <v>0</v>
      </c>
      <c r="C16" s="47">
        <v>1</v>
      </c>
      <c r="D16" s="47">
        <v>0</v>
      </c>
      <c r="E16" s="47">
        <f t="shared" si="0"/>
        <v>1</v>
      </c>
      <c r="F16" s="47">
        <v>1</v>
      </c>
      <c r="G16" s="47">
        <v>0</v>
      </c>
      <c r="H16" s="47">
        <v>5</v>
      </c>
      <c r="I16" s="47">
        <f t="shared" si="1"/>
        <v>7</v>
      </c>
      <c r="J16" s="161" t="s">
        <v>247</v>
      </c>
    </row>
    <row r="17" spans="1:12" s="5" customFormat="1" ht="20.100000000000001" customHeight="1">
      <c r="A17" s="53" t="s">
        <v>21</v>
      </c>
      <c r="B17" s="47">
        <v>0</v>
      </c>
      <c r="C17" s="47">
        <v>1</v>
      </c>
      <c r="D17" s="47">
        <v>1</v>
      </c>
      <c r="E17" s="47">
        <f t="shared" ref="E17:E22" si="2">SUM(B17:D17)</f>
        <v>2</v>
      </c>
      <c r="F17" s="47">
        <v>1</v>
      </c>
      <c r="G17" s="47">
        <v>0</v>
      </c>
      <c r="H17" s="47">
        <v>3</v>
      </c>
      <c r="I17" s="47">
        <f t="shared" si="1"/>
        <v>6</v>
      </c>
      <c r="J17" s="161" t="s">
        <v>248</v>
      </c>
    </row>
    <row r="18" spans="1:12" s="5" customFormat="1" ht="20.100000000000001" customHeight="1">
      <c r="A18" s="53" t="s">
        <v>22</v>
      </c>
      <c r="B18" s="47">
        <v>0</v>
      </c>
      <c r="C18" s="47">
        <v>1</v>
      </c>
      <c r="D18" s="47">
        <v>0</v>
      </c>
      <c r="E18" s="47">
        <f t="shared" si="2"/>
        <v>1</v>
      </c>
      <c r="F18" s="47">
        <v>0</v>
      </c>
      <c r="G18" s="47">
        <v>0</v>
      </c>
      <c r="H18" s="47">
        <v>4</v>
      </c>
      <c r="I18" s="47">
        <f t="shared" si="1"/>
        <v>5</v>
      </c>
      <c r="J18" s="161" t="s">
        <v>249</v>
      </c>
    </row>
    <row r="19" spans="1:12" s="5" customFormat="1" ht="20.100000000000001" customHeight="1">
      <c r="A19" s="53" t="s">
        <v>23</v>
      </c>
      <c r="B19" s="47">
        <v>1</v>
      </c>
      <c r="C19" s="47">
        <v>1</v>
      </c>
      <c r="D19" s="47">
        <v>1</v>
      </c>
      <c r="E19" s="47">
        <f t="shared" si="2"/>
        <v>3</v>
      </c>
      <c r="F19" s="47">
        <v>1</v>
      </c>
      <c r="G19" s="47">
        <v>0</v>
      </c>
      <c r="H19" s="47">
        <v>1</v>
      </c>
      <c r="I19" s="47">
        <f t="shared" si="1"/>
        <v>5</v>
      </c>
      <c r="J19" s="161" t="s">
        <v>250</v>
      </c>
    </row>
    <row r="20" spans="1:12" s="5" customFormat="1" ht="20.100000000000001" customHeight="1">
      <c r="A20" s="53" t="s">
        <v>24</v>
      </c>
      <c r="B20" s="47">
        <v>0</v>
      </c>
      <c r="C20" s="47">
        <v>1</v>
      </c>
      <c r="D20" s="47">
        <v>0</v>
      </c>
      <c r="E20" s="47">
        <f t="shared" si="2"/>
        <v>1</v>
      </c>
      <c r="F20" s="47">
        <v>1</v>
      </c>
      <c r="G20" s="47">
        <v>0</v>
      </c>
      <c r="H20" s="47">
        <v>4</v>
      </c>
      <c r="I20" s="47">
        <f t="shared" si="1"/>
        <v>6</v>
      </c>
      <c r="J20" s="161" t="s">
        <v>251</v>
      </c>
    </row>
    <row r="21" spans="1:12" s="5" customFormat="1" ht="20.100000000000001" customHeight="1">
      <c r="A21" s="53" t="s">
        <v>25</v>
      </c>
      <c r="B21" s="47">
        <v>0</v>
      </c>
      <c r="C21" s="47">
        <v>0</v>
      </c>
      <c r="D21" s="47">
        <v>0</v>
      </c>
      <c r="E21" s="47">
        <f t="shared" si="2"/>
        <v>0</v>
      </c>
      <c r="F21" s="47">
        <v>1</v>
      </c>
      <c r="G21" s="47">
        <v>0</v>
      </c>
      <c r="H21" s="47">
        <v>1</v>
      </c>
      <c r="I21" s="47">
        <f t="shared" si="1"/>
        <v>2</v>
      </c>
      <c r="J21" s="162" t="s">
        <v>252</v>
      </c>
    </row>
    <row r="22" spans="1:12" s="5" customFormat="1" ht="20.100000000000001" customHeight="1" thickBot="1">
      <c r="A22" s="54" t="s">
        <v>26</v>
      </c>
      <c r="B22" s="48">
        <v>0</v>
      </c>
      <c r="C22" s="48">
        <v>1</v>
      </c>
      <c r="D22" s="48">
        <v>0</v>
      </c>
      <c r="E22" s="48">
        <f t="shared" si="2"/>
        <v>1</v>
      </c>
      <c r="F22" s="48">
        <v>1</v>
      </c>
      <c r="G22" s="48">
        <v>0</v>
      </c>
      <c r="H22" s="48">
        <v>2</v>
      </c>
      <c r="I22" s="48">
        <f t="shared" si="1"/>
        <v>4</v>
      </c>
      <c r="J22" s="163" t="s">
        <v>253</v>
      </c>
    </row>
    <row r="23" spans="1:12" s="5" customFormat="1" ht="24" customHeight="1" thickTop="1" thickBot="1">
      <c r="A23" s="49" t="s">
        <v>8</v>
      </c>
      <c r="B23" s="50">
        <f t="shared" ref="B23:I23" si="3">SUM(B8:B22)</f>
        <v>2</v>
      </c>
      <c r="C23" s="50">
        <f t="shared" si="3"/>
        <v>13</v>
      </c>
      <c r="D23" s="50">
        <f t="shared" si="3"/>
        <v>6</v>
      </c>
      <c r="E23" s="50">
        <f t="shared" si="3"/>
        <v>21</v>
      </c>
      <c r="F23" s="50">
        <f>SUM(F8:F22)</f>
        <v>11</v>
      </c>
      <c r="G23" s="50">
        <f t="shared" si="3"/>
        <v>2</v>
      </c>
      <c r="H23" s="50">
        <f t="shared" si="3"/>
        <v>61</v>
      </c>
      <c r="I23" s="50">
        <f t="shared" si="3"/>
        <v>95</v>
      </c>
      <c r="J23" s="160" t="s">
        <v>254</v>
      </c>
    </row>
    <row r="24" spans="1:12" ht="20.100000000000001" customHeight="1" thickTop="1">
      <c r="A24" s="616" t="s">
        <v>581</v>
      </c>
      <c r="B24" s="616"/>
      <c r="C24" s="616"/>
      <c r="D24" s="616"/>
      <c r="E24" s="616"/>
      <c r="F24" s="164"/>
      <c r="G24" s="618" t="s">
        <v>582</v>
      </c>
      <c r="H24" s="618"/>
      <c r="I24" s="618"/>
      <c r="J24" s="618"/>
      <c r="K24" s="168"/>
      <c r="L24" s="10"/>
    </row>
    <row r="25" spans="1:12" ht="13.5" customHeight="1">
      <c r="A25" s="617"/>
      <c r="B25" s="617"/>
      <c r="C25" s="617"/>
      <c r="D25" s="617"/>
      <c r="E25" s="617"/>
      <c r="G25" s="619"/>
      <c r="H25" s="619"/>
      <c r="I25" s="619"/>
      <c r="J25" s="619"/>
      <c r="K25" s="10"/>
      <c r="L25" s="10"/>
    </row>
  </sheetData>
  <mergeCells count="13">
    <mergeCell ref="A1:J1"/>
    <mergeCell ref="A24:E25"/>
    <mergeCell ref="G24:J25"/>
    <mergeCell ref="A3:I3"/>
    <mergeCell ref="J4:J7"/>
    <mergeCell ref="B5:E5"/>
    <mergeCell ref="B4:E4"/>
    <mergeCell ref="G4:G6"/>
    <mergeCell ref="F4:F6"/>
    <mergeCell ref="H4:H6"/>
    <mergeCell ref="I4:I6"/>
    <mergeCell ref="A4:A7"/>
    <mergeCell ref="A2:J2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&amp;C&amp;11 &amp;"Arial,Bold"&amp;12 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26"/>
  <sheetViews>
    <sheetView rightToLeft="1" view="pageBreakPreview" topLeftCell="A3" zoomScale="80" zoomScaleNormal="90" zoomScaleSheetLayoutView="80" workbookViewId="0">
      <selection activeCell="C21" sqref="C21:D21"/>
    </sheetView>
  </sheetViews>
  <sheetFormatPr defaultRowHeight="12.75"/>
  <cols>
    <col min="1" max="1" width="13.140625" customWidth="1"/>
    <col min="2" max="2" width="18.5703125" customWidth="1"/>
    <col min="3" max="3" width="6" customWidth="1"/>
    <col min="4" max="4" width="6.140625" customWidth="1"/>
    <col min="5" max="5" width="5.28515625" customWidth="1"/>
    <col min="6" max="6" width="5.5703125" customWidth="1"/>
    <col min="7" max="16" width="6" customWidth="1"/>
    <col min="17" max="18" width="7.140625" customWidth="1"/>
    <col min="19" max="19" width="7.7109375" customWidth="1"/>
    <col min="20" max="20" width="17.7109375" customWidth="1"/>
    <col min="21" max="21" width="12.28515625" customWidth="1"/>
  </cols>
  <sheetData>
    <row r="1" spans="1:21" s="1" customFormat="1" ht="24" customHeight="1">
      <c r="A1" s="708"/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</row>
    <row r="2" spans="1:21" ht="24.75" customHeight="1">
      <c r="A2" s="708" t="s">
        <v>617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</row>
    <row r="3" spans="1:21" ht="24.75" customHeight="1">
      <c r="A3" s="709" t="s">
        <v>618</v>
      </c>
      <c r="B3" s="709"/>
      <c r="C3" s="709"/>
      <c r="D3" s="709"/>
      <c r="E3" s="709"/>
      <c r="F3" s="709"/>
      <c r="G3" s="709"/>
      <c r="H3" s="709"/>
      <c r="I3" s="709"/>
      <c r="J3" s="709"/>
      <c r="K3" s="709"/>
      <c r="L3" s="709"/>
      <c r="M3" s="709"/>
      <c r="N3" s="709"/>
      <c r="O3" s="709"/>
      <c r="P3" s="709"/>
      <c r="Q3" s="709"/>
      <c r="R3" s="709"/>
      <c r="S3" s="709"/>
      <c r="T3" s="709"/>
      <c r="U3" s="709"/>
    </row>
    <row r="4" spans="1:21" ht="24.75" customHeight="1" thickBot="1">
      <c r="A4" s="710" t="s">
        <v>222</v>
      </c>
      <c r="B4" s="710"/>
      <c r="C4" s="710"/>
      <c r="D4" s="710"/>
      <c r="E4" s="710"/>
      <c r="F4" s="710"/>
      <c r="G4" s="710"/>
      <c r="H4" s="710"/>
      <c r="I4" s="710"/>
      <c r="J4" s="710"/>
      <c r="K4" s="710"/>
      <c r="L4" s="710"/>
      <c r="M4" s="710"/>
      <c r="N4" s="710"/>
      <c r="O4" s="710"/>
      <c r="P4" s="710"/>
      <c r="Q4" s="710"/>
      <c r="R4" s="710"/>
      <c r="S4" s="710"/>
      <c r="T4" s="711" t="s">
        <v>409</v>
      </c>
      <c r="U4" s="711"/>
    </row>
    <row r="5" spans="1:21" ht="20.100000000000001" customHeight="1" thickTop="1">
      <c r="A5" s="699" t="s">
        <v>62</v>
      </c>
      <c r="B5" s="699"/>
      <c r="C5" s="702" t="s">
        <v>808</v>
      </c>
      <c r="D5" s="702"/>
      <c r="E5" s="707" t="s">
        <v>796</v>
      </c>
      <c r="F5" s="707"/>
      <c r="G5" s="707" t="s">
        <v>587</v>
      </c>
      <c r="H5" s="707"/>
      <c r="I5" s="707" t="s">
        <v>589</v>
      </c>
      <c r="J5" s="707"/>
      <c r="K5" s="707" t="s">
        <v>590</v>
      </c>
      <c r="L5" s="707"/>
      <c r="M5" s="707" t="s">
        <v>591</v>
      </c>
      <c r="N5" s="707"/>
      <c r="O5" s="707" t="s">
        <v>588</v>
      </c>
      <c r="P5" s="707"/>
      <c r="Q5" s="691" t="s">
        <v>61</v>
      </c>
      <c r="R5" s="691"/>
      <c r="S5" s="691"/>
      <c r="T5" s="714" t="s">
        <v>290</v>
      </c>
      <c r="U5" s="714"/>
    </row>
    <row r="6" spans="1:21" ht="20.100000000000001" customHeight="1">
      <c r="A6" s="700"/>
      <c r="B6" s="700"/>
      <c r="C6" s="700" t="s">
        <v>661</v>
      </c>
      <c r="D6" s="700"/>
      <c r="E6" s="700"/>
      <c r="F6" s="700"/>
      <c r="G6" s="700"/>
      <c r="H6" s="700"/>
      <c r="I6" s="700"/>
      <c r="J6" s="700"/>
      <c r="K6" s="700"/>
      <c r="L6" s="700"/>
      <c r="M6" s="700"/>
      <c r="N6" s="700"/>
      <c r="O6" s="700"/>
      <c r="P6" s="700"/>
      <c r="Q6" s="716" t="s">
        <v>289</v>
      </c>
      <c r="R6" s="716"/>
      <c r="S6" s="716"/>
      <c r="T6" s="689"/>
      <c r="U6" s="689"/>
    </row>
    <row r="7" spans="1:21" ht="20.100000000000001" customHeight="1">
      <c r="A7" s="700"/>
      <c r="B7" s="700"/>
      <c r="C7" s="494" t="s">
        <v>9</v>
      </c>
      <c r="D7" s="494" t="s">
        <v>10</v>
      </c>
      <c r="E7" s="494" t="s">
        <v>9</v>
      </c>
      <c r="F7" s="494" t="s">
        <v>10</v>
      </c>
      <c r="G7" s="494" t="s">
        <v>9</v>
      </c>
      <c r="H7" s="494" t="s">
        <v>10</v>
      </c>
      <c r="I7" s="494" t="s">
        <v>9</v>
      </c>
      <c r="J7" s="494" t="s">
        <v>10</v>
      </c>
      <c r="K7" s="494" t="s">
        <v>9</v>
      </c>
      <c r="L7" s="494" t="s">
        <v>10</v>
      </c>
      <c r="M7" s="494" t="s">
        <v>9</v>
      </c>
      <c r="N7" s="494" t="s">
        <v>10</v>
      </c>
      <c r="O7" s="494" t="s">
        <v>9</v>
      </c>
      <c r="P7" s="494" t="s">
        <v>10</v>
      </c>
      <c r="Q7" s="494" t="s">
        <v>9</v>
      </c>
      <c r="R7" s="494" t="s">
        <v>10</v>
      </c>
      <c r="S7" s="524" t="s">
        <v>11</v>
      </c>
      <c r="T7" s="689"/>
      <c r="U7" s="689"/>
    </row>
    <row r="8" spans="1:21" ht="20.100000000000001" customHeight="1" thickBot="1">
      <c r="A8" s="700"/>
      <c r="B8" s="700"/>
      <c r="C8" s="500" t="s">
        <v>271</v>
      </c>
      <c r="D8" s="500" t="s">
        <v>272</v>
      </c>
      <c r="E8" s="500" t="s">
        <v>271</v>
      </c>
      <c r="F8" s="500" t="s">
        <v>272</v>
      </c>
      <c r="G8" s="500" t="s">
        <v>271</v>
      </c>
      <c r="H8" s="500" t="s">
        <v>272</v>
      </c>
      <c r="I8" s="500" t="s">
        <v>271</v>
      </c>
      <c r="J8" s="500" t="s">
        <v>272</v>
      </c>
      <c r="K8" s="500" t="s">
        <v>271</v>
      </c>
      <c r="L8" s="500" t="s">
        <v>272</v>
      </c>
      <c r="M8" s="500" t="s">
        <v>271</v>
      </c>
      <c r="N8" s="500" t="s">
        <v>272</v>
      </c>
      <c r="O8" s="500" t="s">
        <v>271</v>
      </c>
      <c r="P8" s="500" t="s">
        <v>272</v>
      </c>
      <c r="Q8" s="500" t="s">
        <v>271</v>
      </c>
      <c r="R8" s="500" t="s">
        <v>272</v>
      </c>
      <c r="S8" s="495" t="s">
        <v>273</v>
      </c>
      <c r="T8" s="715"/>
      <c r="U8" s="715"/>
    </row>
    <row r="9" spans="1:21" ht="24.75" customHeight="1" thickTop="1">
      <c r="A9" s="717" t="s">
        <v>182</v>
      </c>
      <c r="B9" s="717"/>
      <c r="C9" s="92">
        <v>1</v>
      </c>
      <c r="D9" s="92">
        <v>1</v>
      </c>
      <c r="E9" s="92">
        <v>8</v>
      </c>
      <c r="F9" s="92">
        <v>2</v>
      </c>
      <c r="G9" s="92">
        <v>23</v>
      </c>
      <c r="H9" s="92">
        <v>4</v>
      </c>
      <c r="I9" s="92">
        <v>17</v>
      </c>
      <c r="J9" s="92">
        <v>2</v>
      </c>
      <c r="K9" s="92">
        <v>20</v>
      </c>
      <c r="L9" s="92">
        <v>11</v>
      </c>
      <c r="M9" s="92">
        <v>10</v>
      </c>
      <c r="N9" s="92">
        <v>2</v>
      </c>
      <c r="O9" s="92">
        <v>1</v>
      </c>
      <c r="P9" s="92">
        <v>0</v>
      </c>
      <c r="Q9" s="92">
        <f>SUM(O9,M9,K9,I9,G9,E9,C9)</f>
        <v>80</v>
      </c>
      <c r="R9" s="92">
        <f>SUM(P9,N9,L9,J9,H9,F9,D9)</f>
        <v>22</v>
      </c>
      <c r="S9" s="92">
        <f>SUM(Q9:R9)</f>
        <v>102</v>
      </c>
      <c r="T9" s="718" t="s">
        <v>291</v>
      </c>
      <c r="U9" s="718"/>
    </row>
    <row r="10" spans="1:21" ht="24.75" customHeight="1">
      <c r="A10" s="712" t="s">
        <v>63</v>
      </c>
      <c r="B10" s="712"/>
      <c r="C10" s="60">
        <v>1</v>
      </c>
      <c r="D10" s="60">
        <v>0</v>
      </c>
      <c r="E10" s="60">
        <v>0</v>
      </c>
      <c r="F10" s="60">
        <v>0</v>
      </c>
      <c r="G10" s="60">
        <v>4</v>
      </c>
      <c r="H10" s="60">
        <v>0</v>
      </c>
      <c r="I10" s="60">
        <v>7</v>
      </c>
      <c r="J10" s="60">
        <v>0</v>
      </c>
      <c r="K10" s="60">
        <v>6</v>
      </c>
      <c r="L10" s="60">
        <v>0</v>
      </c>
      <c r="M10" s="60">
        <v>3</v>
      </c>
      <c r="N10" s="60">
        <v>1</v>
      </c>
      <c r="O10" s="60">
        <v>0</v>
      </c>
      <c r="P10" s="60">
        <v>0</v>
      </c>
      <c r="Q10" s="60">
        <f t="shared" ref="Q10:R20" si="0">SUM(O10,M10,K10,I10,G10,E10,C10)</f>
        <v>21</v>
      </c>
      <c r="R10" s="60">
        <f t="shared" si="0"/>
        <v>1</v>
      </c>
      <c r="S10" s="60">
        <f t="shared" ref="S10:S20" si="1">SUM(Q10:R10)</f>
        <v>22</v>
      </c>
      <c r="T10" s="713" t="s">
        <v>292</v>
      </c>
      <c r="U10" s="713"/>
    </row>
    <row r="11" spans="1:21" ht="24.75" customHeight="1">
      <c r="A11" s="712" t="s">
        <v>64</v>
      </c>
      <c r="B11" s="712"/>
      <c r="C11" s="60">
        <v>1</v>
      </c>
      <c r="D11" s="60">
        <v>0</v>
      </c>
      <c r="E11" s="60">
        <v>1</v>
      </c>
      <c r="F11" s="60">
        <v>0</v>
      </c>
      <c r="G11" s="60">
        <v>2</v>
      </c>
      <c r="H11" s="60">
        <v>0</v>
      </c>
      <c r="I11" s="60">
        <v>4</v>
      </c>
      <c r="J11" s="60">
        <v>2</v>
      </c>
      <c r="K11" s="60">
        <v>6</v>
      </c>
      <c r="L11" s="60">
        <v>6</v>
      </c>
      <c r="M11" s="60">
        <v>4</v>
      </c>
      <c r="N11" s="60">
        <v>3</v>
      </c>
      <c r="O11" s="60">
        <v>3</v>
      </c>
      <c r="P11" s="60">
        <v>0</v>
      </c>
      <c r="Q11" s="60">
        <f t="shared" si="0"/>
        <v>21</v>
      </c>
      <c r="R11" s="60">
        <f t="shared" si="0"/>
        <v>11</v>
      </c>
      <c r="S11" s="60">
        <f t="shared" si="1"/>
        <v>32</v>
      </c>
      <c r="T11" s="713" t="s">
        <v>293</v>
      </c>
      <c r="U11" s="713"/>
    </row>
    <row r="12" spans="1:21" ht="24.75" customHeight="1">
      <c r="A12" s="712" t="s">
        <v>65</v>
      </c>
      <c r="B12" s="712"/>
      <c r="C12" s="60">
        <v>17</v>
      </c>
      <c r="D12" s="60">
        <v>21</v>
      </c>
      <c r="E12" s="60">
        <v>3</v>
      </c>
      <c r="F12" s="60">
        <v>3</v>
      </c>
      <c r="G12" s="60">
        <v>2</v>
      </c>
      <c r="H12" s="60">
        <v>3</v>
      </c>
      <c r="I12" s="60">
        <v>1</v>
      </c>
      <c r="J12" s="60">
        <v>4</v>
      </c>
      <c r="K12" s="60">
        <v>2</v>
      </c>
      <c r="L12" s="60">
        <v>3</v>
      </c>
      <c r="M12" s="60">
        <v>4</v>
      </c>
      <c r="N12" s="60">
        <v>3</v>
      </c>
      <c r="O12" s="60">
        <v>0</v>
      </c>
      <c r="P12" s="60">
        <v>1</v>
      </c>
      <c r="Q12" s="60">
        <f t="shared" si="0"/>
        <v>29</v>
      </c>
      <c r="R12" s="60">
        <f t="shared" si="0"/>
        <v>38</v>
      </c>
      <c r="S12" s="60">
        <f t="shared" si="1"/>
        <v>67</v>
      </c>
      <c r="T12" s="713" t="s">
        <v>294</v>
      </c>
      <c r="U12" s="713"/>
    </row>
    <row r="13" spans="1:21" ht="37.5" customHeight="1">
      <c r="A13" s="712" t="s">
        <v>66</v>
      </c>
      <c r="B13" s="712"/>
      <c r="C13" s="314">
        <v>0</v>
      </c>
      <c r="D13" s="314">
        <v>1</v>
      </c>
      <c r="E13" s="314">
        <v>0</v>
      </c>
      <c r="F13" s="314">
        <v>0</v>
      </c>
      <c r="G13" s="314">
        <v>0</v>
      </c>
      <c r="H13" s="314">
        <v>0</v>
      </c>
      <c r="I13" s="314">
        <v>0</v>
      </c>
      <c r="J13" s="314">
        <v>0</v>
      </c>
      <c r="K13" s="314">
        <v>0</v>
      </c>
      <c r="L13" s="314">
        <v>0</v>
      </c>
      <c r="M13" s="314">
        <v>0</v>
      </c>
      <c r="N13" s="314">
        <v>0</v>
      </c>
      <c r="O13" s="314">
        <v>0</v>
      </c>
      <c r="P13" s="314">
        <v>0</v>
      </c>
      <c r="Q13" s="60">
        <f t="shared" si="0"/>
        <v>0</v>
      </c>
      <c r="R13" s="60">
        <f t="shared" si="0"/>
        <v>1</v>
      </c>
      <c r="S13" s="60">
        <f t="shared" si="1"/>
        <v>1</v>
      </c>
      <c r="T13" s="713" t="s">
        <v>295</v>
      </c>
      <c r="U13" s="713"/>
    </row>
    <row r="14" spans="1:21" ht="40.5" customHeight="1">
      <c r="A14" s="94" t="s">
        <v>67</v>
      </c>
      <c r="B14" s="94"/>
      <c r="C14" s="314">
        <v>1</v>
      </c>
      <c r="D14" s="314">
        <v>0</v>
      </c>
      <c r="E14" s="314">
        <v>0</v>
      </c>
      <c r="F14" s="315">
        <v>1</v>
      </c>
      <c r="G14" s="314">
        <v>0</v>
      </c>
      <c r="H14" s="314">
        <v>0</v>
      </c>
      <c r="I14" s="314">
        <v>0</v>
      </c>
      <c r="J14" s="314">
        <v>0</v>
      </c>
      <c r="K14" s="314">
        <v>0</v>
      </c>
      <c r="L14" s="314">
        <v>0</v>
      </c>
      <c r="M14" s="314">
        <v>0</v>
      </c>
      <c r="N14" s="314">
        <v>0</v>
      </c>
      <c r="O14" s="314">
        <v>0</v>
      </c>
      <c r="P14" s="314">
        <v>0</v>
      </c>
      <c r="Q14" s="60">
        <f t="shared" si="0"/>
        <v>1</v>
      </c>
      <c r="R14" s="60">
        <f t="shared" si="0"/>
        <v>1</v>
      </c>
      <c r="S14" s="60">
        <f t="shared" si="1"/>
        <v>2</v>
      </c>
      <c r="T14" s="723" t="s">
        <v>296</v>
      </c>
      <c r="U14" s="723"/>
    </row>
    <row r="15" spans="1:21" ht="39.75" customHeight="1">
      <c r="A15" s="712" t="s">
        <v>68</v>
      </c>
      <c r="B15" s="712"/>
      <c r="C15" s="60">
        <v>5</v>
      </c>
      <c r="D15" s="60">
        <v>2</v>
      </c>
      <c r="E15" s="60">
        <v>0</v>
      </c>
      <c r="F15" s="60">
        <v>0</v>
      </c>
      <c r="G15" s="60">
        <v>14</v>
      </c>
      <c r="H15" s="60">
        <v>4</v>
      </c>
      <c r="I15" s="60">
        <v>3</v>
      </c>
      <c r="J15" s="60">
        <v>6</v>
      </c>
      <c r="K15" s="60">
        <v>4</v>
      </c>
      <c r="L15" s="60">
        <v>0</v>
      </c>
      <c r="M15" s="60">
        <v>2</v>
      </c>
      <c r="N15" s="60">
        <v>0</v>
      </c>
      <c r="O15" s="60">
        <v>0</v>
      </c>
      <c r="P15" s="60">
        <v>0</v>
      </c>
      <c r="Q15" s="60">
        <f t="shared" si="0"/>
        <v>28</v>
      </c>
      <c r="R15" s="60">
        <f t="shared" si="0"/>
        <v>12</v>
      </c>
      <c r="S15" s="60">
        <f t="shared" si="1"/>
        <v>40</v>
      </c>
      <c r="T15" s="724" t="s">
        <v>297</v>
      </c>
      <c r="U15" s="724"/>
    </row>
    <row r="16" spans="1:21" ht="23.25" customHeight="1">
      <c r="A16" s="725" t="s">
        <v>69</v>
      </c>
      <c r="B16" s="499" t="s">
        <v>70</v>
      </c>
      <c r="C16" s="60">
        <v>1</v>
      </c>
      <c r="D16" s="60">
        <v>2</v>
      </c>
      <c r="E16" s="60">
        <v>5</v>
      </c>
      <c r="F16" s="60">
        <v>2</v>
      </c>
      <c r="G16" s="60">
        <v>11</v>
      </c>
      <c r="H16" s="60">
        <v>6</v>
      </c>
      <c r="I16" s="60">
        <v>22</v>
      </c>
      <c r="J16" s="60">
        <v>13</v>
      </c>
      <c r="K16" s="60">
        <v>10</v>
      </c>
      <c r="L16" s="60">
        <v>6</v>
      </c>
      <c r="M16" s="60">
        <v>4</v>
      </c>
      <c r="N16" s="60">
        <v>4</v>
      </c>
      <c r="O16" s="60">
        <v>0</v>
      </c>
      <c r="P16" s="60">
        <v>0</v>
      </c>
      <c r="Q16" s="60">
        <f t="shared" si="0"/>
        <v>53</v>
      </c>
      <c r="R16" s="60">
        <f t="shared" si="0"/>
        <v>33</v>
      </c>
      <c r="S16" s="60">
        <f t="shared" si="1"/>
        <v>86</v>
      </c>
      <c r="T16" s="360" t="s">
        <v>298</v>
      </c>
      <c r="U16" s="726" t="s">
        <v>597</v>
      </c>
    </row>
    <row r="17" spans="1:21" ht="25.5" customHeight="1">
      <c r="A17" s="725"/>
      <c r="B17" s="499" t="s">
        <v>71</v>
      </c>
      <c r="C17" s="60">
        <v>1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3</v>
      </c>
      <c r="K17" s="60">
        <v>0</v>
      </c>
      <c r="L17" s="60">
        <v>2</v>
      </c>
      <c r="M17" s="60">
        <v>0</v>
      </c>
      <c r="N17" s="60">
        <v>0</v>
      </c>
      <c r="O17" s="60">
        <v>0</v>
      </c>
      <c r="P17" s="60">
        <v>0</v>
      </c>
      <c r="Q17" s="60">
        <f t="shared" si="0"/>
        <v>1</v>
      </c>
      <c r="R17" s="60">
        <f t="shared" si="0"/>
        <v>5</v>
      </c>
      <c r="S17" s="60">
        <f t="shared" si="1"/>
        <v>6</v>
      </c>
      <c r="T17" s="360" t="s">
        <v>299</v>
      </c>
      <c r="U17" s="727"/>
    </row>
    <row r="18" spans="1:21" ht="24" customHeight="1">
      <c r="A18" s="725"/>
      <c r="B18" s="499" t="s">
        <v>575</v>
      </c>
      <c r="C18" s="60">
        <v>1</v>
      </c>
      <c r="D18" s="60">
        <v>0</v>
      </c>
      <c r="E18" s="60">
        <v>1</v>
      </c>
      <c r="F18" s="60">
        <v>0</v>
      </c>
      <c r="G18" s="60">
        <v>0</v>
      </c>
      <c r="H18" s="60">
        <v>1</v>
      </c>
      <c r="I18" s="60">
        <v>2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f t="shared" si="0"/>
        <v>4</v>
      </c>
      <c r="R18" s="60">
        <f t="shared" si="0"/>
        <v>1</v>
      </c>
      <c r="S18" s="60">
        <f t="shared" si="1"/>
        <v>5</v>
      </c>
      <c r="T18" s="360" t="s">
        <v>300</v>
      </c>
      <c r="U18" s="728"/>
    </row>
    <row r="19" spans="1:21" ht="24.75" customHeight="1">
      <c r="A19" s="712" t="s">
        <v>72</v>
      </c>
      <c r="B19" s="712"/>
      <c r="C19" s="60"/>
      <c r="D19" s="60">
        <v>1</v>
      </c>
      <c r="E19" s="60">
        <v>1</v>
      </c>
      <c r="F19" s="60">
        <v>0</v>
      </c>
      <c r="G19" s="60">
        <v>9</v>
      </c>
      <c r="H19" s="60">
        <v>1</v>
      </c>
      <c r="I19" s="60">
        <v>18</v>
      </c>
      <c r="J19" s="60">
        <v>2</v>
      </c>
      <c r="K19" s="60">
        <v>8</v>
      </c>
      <c r="L19" s="60">
        <v>0</v>
      </c>
      <c r="M19" s="60">
        <v>10</v>
      </c>
      <c r="N19" s="60">
        <v>0</v>
      </c>
      <c r="O19" s="60">
        <v>0</v>
      </c>
      <c r="P19" s="60">
        <v>0</v>
      </c>
      <c r="Q19" s="60">
        <f t="shared" si="0"/>
        <v>46</v>
      </c>
      <c r="R19" s="60">
        <f t="shared" si="0"/>
        <v>4</v>
      </c>
      <c r="S19" s="60">
        <f t="shared" si="1"/>
        <v>50</v>
      </c>
      <c r="T19" s="713" t="s">
        <v>301</v>
      </c>
      <c r="U19" s="713"/>
    </row>
    <row r="20" spans="1:21" ht="24.75" customHeight="1" thickBot="1">
      <c r="A20" s="719" t="s">
        <v>73</v>
      </c>
      <c r="B20" s="719"/>
      <c r="C20" s="93">
        <v>1</v>
      </c>
      <c r="D20" s="93">
        <v>1</v>
      </c>
      <c r="E20" s="93">
        <v>1</v>
      </c>
      <c r="F20" s="93">
        <v>0</v>
      </c>
      <c r="G20" s="93">
        <v>2</v>
      </c>
      <c r="H20" s="93">
        <v>2</v>
      </c>
      <c r="I20" s="93">
        <v>1</v>
      </c>
      <c r="J20" s="93">
        <v>1</v>
      </c>
      <c r="K20" s="93">
        <v>1</v>
      </c>
      <c r="L20" s="93">
        <v>1</v>
      </c>
      <c r="M20" s="93">
        <v>0</v>
      </c>
      <c r="N20" s="93">
        <v>1</v>
      </c>
      <c r="O20" s="93">
        <v>0</v>
      </c>
      <c r="P20" s="93">
        <v>0</v>
      </c>
      <c r="Q20" s="93">
        <f t="shared" si="0"/>
        <v>6</v>
      </c>
      <c r="R20" s="93">
        <f t="shared" si="0"/>
        <v>6</v>
      </c>
      <c r="S20" s="93">
        <f t="shared" si="1"/>
        <v>12</v>
      </c>
      <c r="T20" s="720" t="s">
        <v>286</v>
      </c>
      <c r="U20" s="720"/>
    </row>
    <row r="21" spans="1:21" ht="24.75" customHeight="1" thickTop="1" thickBot="1">
      <c r="A21" s="721" t="s">
        <v>0</v>
      </c>
      <c r="B21" s="721"/>
      <c r="C21" s="515">
        <f>SUM(C9:C20)</f>
        <v>30</v>
      </c>
      <c r="D21" s="515">
        <f t="shared" ref="D21:S21" si="2">SUM(D9:D20)</f>
        <v>29</v>
      </c>
      <c r="E21" s="515">
        <f t="shared" si="2"/>
        <v>20</v>
      </c>
      <c r="F21" s="515">
        <f t="shared" si="2"/>
        <v>8</v>
      </c>
      <c r="G21" s="515">
        <f t="shared" si="2"/>
        <v>67</v>
      </c>
      <c r="H21" s="515">
        <f t="shared" si="2"/>
        <v>21</v>
      </c>
      <c r="I21" s="515">
        <f t="shared" si="2"/>
        <v>75</v>
      </c>
      <c r="J21" s="515">
        <f t="shared" si="2"/>
        <v>33</v>
      </c>
      <c r="K21" s="515">
        <f t="shared" si="2"/>
        <v>57</v>
      </c>
      <c r="L21" s="515">
        <f t="shared" si="2"/>
        <v>29</v>
      </c>
      <c r="M21" s="515">
        <f t="shared" si="2"/>
        <v>37</v>
      </c>
      <c r="N21" s="515">
        <f t="shared" si="2"/>
        <v>14</v>
      </c>
      <c r="O21" s="515">
        <f t="shared" si="2"/>
        <v>4</v>
      </c>
      <c r="P21" s="515">
        <f t="shared" si="2"/>
        <v>1</v>
      </c>
      <c r="Q21" s="515">
        <f t="shared" si="2"/>
        <v>290</v>
      </c>
      <c r="R21" s="515">
        <f t="shared" si="2"/>
        <v>135</v>
      </c>
      <c r="S21" s="515">
        <f t="shared" si="2"/>
        <v>425</v>
      </c>
      <c r="T21" s="722" t="s">
        <v>254</v>
      </c>
      <c r="U21" s="722"/>
    </row>
    <row r="22" spans="1:21" ht="13.5" hidden="1" thickTop="1"/>
    <row r="23" spans="1:21" ht="16.5" hidden="1" thickTop="1">
      <c r="G23" s="13"/>
      <c r="H23" s="13"/>
    </row>
    <row r="24" spans="1:21" ht="13.5" hidden="1" thickTop="1"/>
    <row r="25" spans="1:21" ht="13.5" hidden="1" thickTop="1"/>
    <row r="26" spans="1:21" ht="13.5" thickTop="1"/>
  </sheetData>
  <mergeCells count="44">
    <mergeCell ref="A20:B20"/>
    <mergeCell ref="T20:U20"/>
    <mergeCell ref="A21:B21"/>
    <mergeCell ref="T21:U21"/>
    <mergeCell ref="T14:U14"/>
    <mergeCell ref="A15:B15"/>
    <mergeCell ref="T15:U15"/>
    <mergeCell ref="A16:A18"/>
    <mergeCell ref="U16:U18"/>
    <mergeCell ref="A19:B19"/>
    <mergeCell ref="T19:U19"/>
    <mergeCell ref="A11:B11"/>
    <mergeCell ref="T11:U11"/>
    <mergeCell ref="A12:B12"/>
    <mergeCell ref="T12:U12"/>
    <mergeCell ref="A13:B13"/>
    <mergeCell ref="T13:U13"/>
    <mergeCell ref="M6:N6"/>
    <mergeCell ref="O6:P6"/>
    <mergeCell ref="Q6:S6"/>
    <mergeCell ref="A9:B9"/>
    <mergeCell ref="T9:U9"/>
    <mergeCell ref="A10:B10"/>
    <mergeCell ref="T10:U10"/>
    <mergeCell ref="K5:L5"/>
    <mergeCell ref="M5:N5"/>
    <mergeCell ref="O5:P5"/>
    <mergeCell ref="Q5:S5"/>
    <mergeCell ref="T5:U8"/>
    <mergeCell ref="C6:D6"/>
    <mergeCell ref="E6:F6"/>
    <mergeCell ref="G6:H6"/>
    <mergeCell ref="I6:J6"/>
    <mergeCell ref="K6:L6"/>
    <mergeCell ref="A5:B8"/>
    <mergeCell ref="C5:D5"/>
    <mergeCell ref="E5:F5"/>
    <mergeCell ref="G5:H5"/>
    <mergeCell ref="I5:J5"/>
    <mergeCell ref="A1:S1"/>
    <mergeCell ref="A2:U2"/>
    <mergeCell ref="A3:U3"/>
    <mergeCell ref="A4:S4"/>
    <mergeCell ref="T4:U4"/>
  </mergeCells>
  <printOptions horizontalCentered="1"/>
  <pageMargins left="1" right="1" top="1.5" bottom="1" header="1.5" footer="1"/>
  <pageSetup paperSize="9" scale="75" orientation="landscape" r:id="rId1"/>
  <headerFooter alignWithMargins="0">
    <oddFooter>&amp;C&amp;"Arial,Bold"&amp;12 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8"/>
  <sheetViews>
    <sheetView rightToLeft="1" view="pageBreakPreview" topLeftCell="A6" zoomScale="80" zoomScaleNormal="100" zoomScaleSheetLayoutView="80" workbookViewId="0">
      <selection activeCell="C19" sqref="C19"/>
    </sheetView>
  </sheetViews>
  <sheetFormatPr defaultRowHeight="12.75"/>
  <cols>
    <col min="1" max="1" width="19.140625" style="15" customWidth="1"/>
    <col min="2" max="2" width="20.42578125" customWidth="1"/>
    <col min="3" max="4" width="16.28515625" customWidth="1"/>
    <col min="5" max="5" width="16.85546875" customWidth="1"/>
    <col min="6" max="6" width="18.85546875" customWidth="1"/>
    <col min="7" max="7" width="28.5703125" customWidth="1"/>
  </cols>
  <sheetData>
    <row r="1" spans="1:9" s="1" customFormat="1" ht="10.5" customHeight="1">
      <c r="A1" s="729"/>
      <c r="B1" s="729"/>
      <c r="C1" s="729"/>
      <c r="D1" s="729"/>
      <c r="E1" s="729"/>
      <c r="F1" s="14"/>
      <c r="G1" s="14"/>
      <c r="H1" s="14"/>
      <c r="I1" s="14"/>
    </row>
    <row r="2" spans="1:9" ht="21" customHeight="1">
      <c r="A2" s="729" t="s">
        <v>778</v>
      </c>
      <c r="B2" s="729"/>
      <c r="C2" s="729"/>
      <c r="D2" s="729"/>
      <c r="E2" s="729"/>
      <c r="F2" s="729"/>
      <c r="G2" s="729"/>
    </row>
    <row r="3" spans="1:9" ht="30.75" customHeight="1">
      <c r="A3" s="730" t="s">
        <v>777</v>
      </c>
      <c r="B3" s="730"/>
      <c r="C3" s="730"/>
      <c r="D3" s="730"/>
      <c r="E3" s="730"/>
      <c r="F3" s="730"/>
      <c r="G3" s="730"/>
    </row>
    <row r="4" spans="1:9" ht="18" customHeight="1" thickBot="1">
      <c r="A4" s="193" t="s">
        <v>223</v>
      </c>
      <c r="B4" s="193"/>
      <c r="C4" s="193"/>
      <c r="D4" s="193"/>
      <c r="E4" s="193"/>
      <c r="F4" s="14"/>
      <c r="G4" s="197" t="s">
        <v>410</v>
      </c>
    </row>
    <row r="5" spans="1:9" ht="16.5" customHeight="1" thickTop="1">
      <c r="A5" s="699" t="s">
        <v>74</v>
      </c>
      <c r="B5" s="699"/>
      <c r="C5" s="699" t="s">
        <v>75</v>
      </c>
      <c r="D5" s="699"/>
      <c r="E5" s="731" t="s">
        <v>546</v>
      </c>
      <c r="F5" s="733" t="s">
        <v>302</v>
      </c>
      <c r="G5" s="733"/>
    </row>
    <row r="6" spans="1:9" ht="14.25" customHeight="1">
      <c r="A6" s="700"/>
      <c r="B6" s="700"/>
      <c r="C6" s="716" t="s">
        <v>314</v>
      </c>
      <c r="D6" s="716"/>
      <c r="E6" s="732"/>
      <c r="F6" s="734"/>
      <c r="G6" s="734"/>
    </row>
    <row r="7" spans="1:9" ht="15.75" customHeight="1">
      <c r="A7" s="700"/>
      <c r="B7" s="700"/>
      <c r="C7" s="260" t="s">
        <v>9</v>
      </c>
      <c r="D7" s="260" t="s">
        <v>10</v>
      </c>
      <c r="E7" s="732"/>
      <c r="F7" s="734"/>
      <c r="G7" s="734"/>
    </row>
    <row r="8" spans="1:9" ht="21" customHeight="1" thickBot="1">
      <c r="A8" s="498"/>
      <c r="B8" s="498"/>
      <c r="C8" s="361" t="s">
        <v>271</v>
      </c>
      <c r="D8" s="361" t="s">
        <v>272</v>
      </c>
      <c r="E8" s="361" t="s">
        <v>273</v>
      </c>
      <c r="F8" s="362"/>
      <c r="G8" s="362"/>
    </row>
    <row r="9" spans="1:9" ht="19.5" customHeight="1" thickTop="1">
      <c r="A9" s="737" t="s">
        <v>776</v>
      </c>
      <c r="B9" s="737"/>
      <c r="C9" s="41">
        <v>16</v>
      </c>
      <c r="D9" s="41">
        <v>18</v>
      </c>
      <c r="E9" s="41">
        <f>SUM(C9:D9)</f>
        <v>34</v>
      </c>
      <c r="F9" s="738" t="s">
        <v>303</v>
      </c>
      <c r="G9" s="738"/>
    </row>
    <row r="10" spans="1:9" ht="20.100000000000001" customHeight="1">
      <c r="A10" s="739" t="s">
        <v>76</v>
      </c>
      <c r="B10" s="739"/>
      <c r="C10" s="60">
        <v>5</v>
      </c>
      <c r="D10" s="60">
        <v>7</v>
      </c>
      <c r="E10" s="60">
        <f t="shared" ref="E10:E27" si="0">SUM(C10:D10)</f>
        <v>12</v>
      </c>
      <c r="F10" s="740" t="s">
        <v>304</v>
      </c>
      <c r="G10" s="740"/>
    </row>
    <row r="11" spans="1:9" ht="20.100000000000001" customHeight="1">
      <c r="A11" s="741" t="s">
        <v>77</v>
      </c>
      <c r="B11" s="502" t="s">
        <v>78</v>
      </c>
      <c r="C11" s="60">
        <v>39</v>
      </c>
      <c r="D11" s="60">
        <v>17</v>
      </c>
      <c r="E11" s="60">
        <f t="shared" si="0"/>
        <v>56</v>
      </c>
      <c r="F11" s="503" t="s">
        <v>305</v>
      </c>
      <c r="G11" s="742" t="s">
        <v>281</v>
      </c>
    </row>
    <row r="12" spans="1:9" ht="20.100000000000001" customHeight="1">
      <c r="A12" s="741"/>
      <c r="B12" s="502" t="s">
        <v>79</v>
      </c>
      <c r="C12" s="60">
        <v>22</v>
      </c>
      <c r="D12" s="60">
        <v>7</v>
      </c>
      <c r="E12" s="60">
        <f t="shared" si="0"/>
        <v>29</v>
      </c>
      <c r="F12" s="503" t="s">
        <v>306</v>
      </c>
      <c r="G12" s="742"/>
    </row>
    <row r="13" spans="1:9" ht="20.100000000000001" customHeight="1">
      <c r="A13" s="741"/>
      <c r="B13" s="502" t="s">
        <v>80</v>
      </c>
      <c r="C13" s="60">
        <v>18</v>
      </c>
      <c r="D13" s="60">
        <v>6</v>
      </c>
      <c r="E13" s="60">
        <f t="shared" si="0"/>
        <v>24</v>
      </c>
      <c r="F13" s="503" t="s">
        <v>307</v>
      </c>
      <c r="G13" s="742"/>
    </row>
    <row r="14" spans="1:9" ht="20.100000000000001" customHeight="1">
      <c r="A14" s="741"/>
      <c r="B14" s="502" t="s">
        <v>81</v>
      </c>
      <c r="C14" s="60">
        <v>26</v>
      </c>
      <c r="D14" s="60">
        <v>8</v>
      </c>
      <c r="E14" s="60">
        <f t="shared" si="0"/>
        <v>34</v>
      </c>
      <c r="F14" s="503" t="s">
        <v>308</v>
      </c>
      <c r="G14" s="742"/>
    </row>
    <row r="15" spans="1:9" ht="20.100000000000001" customHeight="1">
      <c r="A15" s="741"/>
      <c r="B15" s="502" t="s">
        <v>82</v>
      </c>
      <c r="C15" s="60">
        <v>24</v>
      </c>
      <c r="D15" s="60">
        <v>5</v>
      </c>
      <c r="E15" s="60">
        <f t="shared" si="0"/>
        <v>29</v>
      </c>
      <c r="F15" s="503" t="s">
        <v>309</v>
      </c>
      <c r="G15" s="742"/>
    </row>
    <row r="16" spans="1:9" ht="20.100000000000001" customHeight="1">
      <c r="A16" s="741"/>
      <c r="B16" s="502" t="s">
        <v>83</v>
      </c>
      <c r="C16" s="60">
        <v>17</v>
      </c>
      <c r="D16" s="60">
        <v>6</v>
      </c>
      <c r="E16" s="60">
        <f t="shared" si="0"/>
        <v>23</v>
      </c>
      <c r="F16" s="503" t="s">
        <v>310</v>
      </c>
      <c r="G16" s="742"/>
    </row>
    <row r="17" spans="1:7" ht="20.100000000000001" customHeight="1">
      <c r="A17" s="741"/>
      <c r="B17" s="504" t="s">
        <v>84</v>
      </c>
      <c r="C17" s="527">
        <f>SUM(C11:C16)</f>
        <v>146</v>
      </c>
      <c r="D17" s="527">
        <f>SUM(D11:D16)</f>
        <v>49</v>
      </c>
      <c r="E17" s="60">
        <f t="shared" si="0"/>
        <v>195</v>
      </c>
      <c r="F17" s="505" t="s">
        <v>311</v>
      </c>
      <c r="G17" s="742"/>
    </row>
    <row r="18" spans="1:7" ht="20.100000000000001" customHeight="1">
      <c r="A18" s="741" t="s">
        <v>85</v>
      </c>
      <c r="B18" s="502" t="s">
        <v>78</v>
      </c>
      <c r="C18" s="60">
        <v>12</v>
      </c>
      <c r="D18" s="60">
        <v>9</v>
      </c>
      <c r="E18" s="60">
        <f t="shared" si="0"/>
        <v>21</v>
      </c>
      <c r="F18" s="503" t="s">
        <v>305</v>
      </c>
      <c r="G18" s="742" t="s">
        <v>282</v>
      </c>
    </row>
    <row r="19" spans="1:7" ht="20.100000000000001" customHeight="1">
      <c r="A19" s="741"/>
      <c r="B19" s="502" t="s">
        <v>79</v>
      </c>
      <c r="C19" s="60">
        <v>14</v>
      </c>
      <c r="D19" s="60">
        <v>6</v>
      </c>
      <c r="E19" s="60">
        <f t="shared" si="0"/>
        <v>20</v>
      </c>
      <c r="F19" s="503" t="s">
        <v>306</v>
      </c>
      <c r="G19" s="742"/>
    </row>
    <row r="20" spans="1:7" ht="20.100000000000001" customHeight="1">
      <c r="A20" s="741"/>
      <c r="B20" s="502" t="s">
        <v>80</v>
      </c>
      <c r="C20" s="60">
        <v>8</v>
      </c>
      <c r="D20" s="60">
        <v>4</v>
      </c>
      <c r="E20" s="60">
        <f t="shared" si="0"/>
        <v>12</v>
      </c>
      <c r="F20" s="503" t="s">
        <v>307</v>
      </c>
      <c r="G20" s="742"/>
    </row>
    <row r="21" spans="1:7" ht="20.100000000000001" customHeight="1">
      <c r="A21" s="741"/>
      <c r="B21" s="504" t="s">
        <v>86</v>
      </c>
      <c r="C21" s="527">
        <v>34</v>
      </c>
      <c r="D21" s="527">
        <v>19</v>
      </c>
      <c r="E21" s="60">
        <f t="shared" si="0"/>
        <v>53</v>
      </c>
      <c r="F21" s="505" t="s">
        <v>312</v>
      </c>
      <c r="G21" s="742"/>
    </row>
    <row r="22" spans="1:7" ht="20.100000000000001" customHeight="1">
      <c r="A22" s="741" t="s">
        <v>87</v>
      </c>
      <c r="B22" s="502" t="s">
        <v>81</v>
      </c>
      <c r="C22" s="60">
        <v>12</v>
      </c>
      <c r="D22" s="60">
        <v>1</v>
      </c>
      <c r="E22" s="60">
        <f t="shared" si="0"/>
        <v>13</v>
      </c>
      <c r="F22" s="503" t="s">
        <v>308</v>
      </c>
      <c r="G22" s="742" t="s">
        <v>283</v>
      </c>
    </row>
    <row r="23" spans="1:7" ht="20.100000000000001" customHeight="1">
      <c r="A23" s="741"/>
      <c r="B23" s="502" t="s">
        <v>82</v>
      </c>
      <c r="C23" s="60">
        <v>2</v>
      </c>
      <c r="D23" s="60">
        <v>0</v>
      </c>
      <c r="E23" s="60">
        <f t="shared" si="0"/>
        <v>2</v>
      </c>
      <c r="F23" s="503" t="s">
        <v>309</v>
      </c>
      <c r="G23" s="742"/>
    </row>
    <row r="24" spans="1:7" ht="20.100000000000001" customHeight="1">
      <c r="A24" s="741"/>
      <c r="B24" s="502" t="s">
        <v>83</v>
      </c>
      <c r="C24" s="60">
        <v>3</v>
      </c>
      <c r="D24" s="60">
        <v>2</v>
      </c>
      <c r="E24" s="60">
        <f t="shared" si="0"/>
        <v>5</v>
      </c>
      <c r="F24" s="503" t="s">
        <v>310</v>
      </c>
      <c r="G24" s="742"/>
    </row>
    <row r="25" spans="1:7" ht="20.100000000000001" customHeight="1">
      <c r="A25" s="741"/>
      <c r="B25" s="504" t="s">
        <v>88</v>
      </c>
      <c r="C25" s="527">
        <v>17</v>
      </c>
      <c r="D25" s="527">
        <v>3</v>
      </c>
      <c r="E25" s="60">
        <f t="shared" si="0"/>
        <v>20</v>
      </c>
      <c r="F25" s="505" t="s">
        <v>313</v>
      </c>
      <c r="G25" s="742"/>
    </row>
    <row r="26" spans="1:7" ht="20.100000000000001" customHeight="1" thickBot="1">
      <c r="A26" s="363" t="s">
        <v>666</v>
      </c>
      <c r="B26" s="363"/>
      <c r="C26" s="90">
        <v>3</v>
      </c>
      <c r="D26" s="90">
        <v>0</v>
      </c>
      <c r="E26" s="90">
        <f t="shared" si="0"/>
        <v>3</v>
      </c>
      <c r="F26" s="743" t="s">
        <v>286</v>
      </c>
      <c r="G26" s="743"/>
    </row>
    <row r="27" spans="1:7" ht="20.100000000000001" customHeight="1" thickTop="1" thickBot="1">
      <c r="A27" s="735" t="s">
        <v>8</v>
      </c>
      <c r="B27" s="735"/>
      <c r="C27" s="88">
        <f>SUM(C25,C21,C17,C9,C10,C26)</f>
        <v>221</v>
      </c>
      <c r="D27" s="88">
        <f>SUM(D25,D21,D17,D9,D10,D26)</f>
        <v>96</v>
      </c>
      <c r="E27" s="88">
        <f t="shared" si="0"/>
        <v>317</v>
      </c>
      <c r="F27" s="736" t="s">
        <v>414</v>
      </c>
      <c r="G27" s="736"/>
    </row>
    <row r="28" spans="1:7" ht="13.5" thickTop="1">
      <c r="A28" s="261"/>
    </row>
  </sheetData>
  <mergeCells count="21">
    <mergeCell ref="A27:B27"/>
    <mergeCell ref="F27:G27"/>
    <mergeCell ref="A9:B9"/>
    <mergeCell ref="F9:G9"/>
    <mergeCell ref="A10:B10"/>
    <mergeCell ref="F10:G10"/>
    <mergeCell ref="A11:A17"/>
    <mergeCell ref="G11:G17"/>
    <mergeCell ref="A18:A21"/>
    <mergeCell ref="G18:G21"/>
    <mergeCell ref="A22:A25"/>
    <mergeCell ref="G22:G25"/>
    <mergeCell ref="F26:G26"/>
    <mergeCell ref="A1:E1"/>
    <mergeCell ref="A2:G2"/>
    <mergeCell ref="A3:G3"/>
    <mergeCell ref="A5:B7"/>
    <mergeCell ref="C5:D5"/>
    <mergeCell ref="E5:E7"/>
    <mergeCell ref="F5:G7"/>
    <mergeCell ref="C6:D6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&amp;C&amp;"Arial,Bold"&amp;12 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27"/>
  <sheetViews>
    <sheetView rightToLeft="1" view="pageBreakPreview" zoomScale="80" zoomScaleNormal="50" zoomScaleSheetLayoutView="80" workbookViewId="0">
      <selection activeCell="C21" sqref="C21:D21"/>
    </sheetView>
  </sheetViews>
  <sheetFormatPr defaultRowHeight="12.75"/>
  <cols>
    <col min="1" max="1" width="11.140625" customWidth="1"/>
    <col min="2" max="4" width="7.42578125" customWidth="1"/>
    <col min="5" max="5" width="7" customWidth="1"/>
    <col min="6" max="6" width="6.85546875" customWidth="1"/>
    <col min="7" max="7" width="6.140625" customWidth="1"/>
    <col min="8" max="8" width="6.85546875" customWidth="1"/>
    <col min="9" max="9" width="7" customWidth="1"/>
    <col min="10" max="11" width="6.42578125" customWidth="1"/>
    <col min="12" max="12" width="6.7109375" customWidth="1"/>
    <col min="13" max="13" width="6.28515625" customWidth="1"/>
    <col min="14" max="14" width="7.28515625" customWidth="1"/>
    <col min="15" max="17" width="7.42578125" customWidth="1"/>
    <col min="18" max="18" width="8.5703125" customWidth="1"/>
    <col min="19" max="19" width="16.140625" bestFit="1" customWidth="1"/>
  </cols>
  <sheetData>
    <row r="1" spans="1:20" s="1" customFormat="1" ht="24.95" customHeight="1">
      <c r="A1" s="744" t="s">
        <v>619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3"/>
    </row>
    <row r="2" spans="1:20" s="1" customFormat="1" ht="24.95" customHeight="1">
      <c r="A2" s="745" t="s">
        <v>620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3"/>
    </row>
    <row r="3" spans="1:20" s="1" customFormat="1" ht="24.95" customHeight="1" thickBot="1">
      <c r="A3" s="96" t="s">
        <v>224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746" t="s">
        <v>316</v>
      </c>
      <c r="S3" s="746"/>
      <c r="T3" s="3"/>
    </row>
    <row r="4" spans="1:20" ht="20.100000000000001" customHeight="1" thickTop="1">
      <c r="A4" s="699" t="s">
        <v>1</v>
      </c>
      <c r="B4" s="702" t="s">
        <v>808</v>
      </c>
      <c r="C4" s="702"/>
      <c r="D4" s="707" t="s">
        <v>796</v>
      </c>
      <c r="E4" s="707"/>
      <c r="F4" s="707" t="s">
        <v>587</v>
      </c>
      <c r="G4" s="707"/>
      <c r="H4" s="707" t="s">
        <v>589</v>
      </c>
      <c r="I4" s="707"/>
      <c r="J4" s="707" t="s">
        <v>590</v>
      </c>
      <c r="K4" s="707"/>
      <c r="L4" s="707" t="s">
        <v>591</v>
      </c>
      <c r="M4" s="707"/>
      <c r="N4" s="707" t="s">
        <v>588</v>
      </c>
      <c r="O4" s="707"/>
      <c r="P4" s="699" t="s">
        <v>0</v>
      </c>
      <c r="Q4" s="699"/>
      <c r="R4" s="699"/>
      <c r="S4" s="748" t="s">
        <v>238</v>
      </c>
    </row>
    <row r="5" spans="1:20" ht="20.100000000000001" customHeight="1">
      <c r="A5" s="700"/>
      <c r="B5" s="700" t="s">
        <v>661</v>
      </c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700"/>
      <c r="P5" s="747" t="s">
        <v>254</v>
      </c>
      <c r="Q5" s="747"/>
      <c r="R5" s="747"/>
      <c r="S5" s="749"/>
    </row>
    <row r="6" spans="1:20" ht="20.100000000000001" customHeight="1">
      <c r="A6" s="700"/>
      <c r="B6" s="494" t="s">
        <v>9</v>
      </c>
      <c r="C6" s="494" t="s">
        <v>10</v>
      </c>
      <c r="D6" s="494" t="s">
        <v>9</v>
      </c>
      <c r="E6" s="494" t="s">
        <v>10</v>
      </c>
      <c r="F6" s="494" t="s">
        <v>9</v>
      </c>
      <c r="G6" s="494" t="s">
        <v>10</v>
      </c>
      <c r="H6" s="494" t="s">
        <v>9</v>
      </c>
      <c r="I6" s="494" t="s">
        <v>10</v>
      </c>
      <c r="J6" s="494" t="s">
        <v>9</v>
      </c>
      <c r="K6" s="494" t="s">
        <v>10</v>
      </c>
      <c r="L6" s="494" t="s">
        <v>9</v>
      </c>
      <c r="M6" s="494" t="s">
        <v>10</v>
      </c>
      <c r="N6" s="494" t="s">
        <v>9</v>
      </c>
      <c r="O6" s="494" t="s">
        <v>10</v>
      </c>
      <c r="P6" s="492" t="s">
        <v>9</v>
      </c>
      <c r="Q6" s="492" t="s">
        <v>10</v>
      </c>
      <c r="R6" s="497" t="s">
        <v>11</v>
      </c>
      <c r="S6" s="749"/>
    </row>
    <row r="7" spans="1:20" ht="20.100000000000001" customHeight="1" thickBot="1">
      <c r="A7" s="497"/>
      <c r="B7" s="500" t="s">
        <v>271</v>
      </c>
      <c r="C7" s="500" t="s">
        <v>272</v>
      </c>
      <c r="D7" s="500" t="s">
        <v>271</v>
      </c>
      <c r="E7" s="500" t="s">
        <v>272</v>
      </c>
      <c r="F7" s="500" t="s">
        <v>271</v>
      </c>
      <c r="G7" s="500" t="s">
        <v>272</v>
      </c>
      <c r="H7" s="500" t="s">
        <v>271</v>
      </c>
      <c r="I7" s="500" t="s">
        <v>272</v>
      </c>
      <c r="J7" s="500" t="s">
        <v>271</v>
      </c>
      <c r="K7" s="500" t="s">
        <v>272</v>
      </c>
      <c r="L7" s="500" t="s">
        <v>271</v>
      </c>
      <c r="M7" s="500" t="s">
        <v>272</v>
      </c>
      <c r="N7" s="500" t="s">
        <v>271</v>
      </c>
      <c r="O7" s="500" t="s">
        <v>272</v>
      </c>
      <c r="P7" s="500" t="s">
        <v>271</v>
      </c>
      <c r="Q7" s="500" t="s">
        <v>272</v>
      </c>
      <c r="R7" s="500" t="s">
        <v>315</v>
      </c>
      <c r="S7" s="750"/>
    </row>
    <row r="8" spans="1:20" ht="20.100000000000001" customHeight="1" thickTop="1">
      <c r="A8" s="98" t="s">
        <v>12</v>
      </c>
      <c r="B8" s="89">
        <v>4</v>
      </c>
      <c r="C8" s="89">
        <v>4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1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f t="shared" ref="P8:Q21" si="0">SUM(N8,L8,J8,H8,F8,D8,B8)</f>
        <v>5</v>
      </c>
      <c r="Q8" s="89">
        <f t="shared" si="0"/>
        <v>4</v>
      </c>
      <c r="R8" s="89">
        <f t="shared" ref="R8:R21" si="1">SUM(P8:Q8)</f>
        <v>9</v>
      </c>
      <c r="S8" s="356" t="s">
        <v>239</v>
      </c>
    </row>
    <row r="9" spans="1:20" ht="20.100000000000001" customHeight="1">
      <c r="A9" s="502" t="s">
        <v>39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f t="shared" si="0"/>
        <v>0</v>
      </c>
      <c r="Q9" s="60">
        <f t="shared" si="0"/>
        <v>0</v>
      </c>
      <c r="R9" s="60">
        <f t="shared" si="1"/>
        <v>0</v>
      </c>
      <c r="S9" s="357" t="s">
        <v>240</v>
      </c>
    </row>
    <row r="10" spans="1:20" ht="20.100000000000001" customHeight="1">
      <c r="A10" s="502" t="s">
        <v>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f t="shared" si="0"/>
        <v>0</v>
      </c>
      <c r="Q10" s="60">
        <f t="shared" si="0"/>
        <v>0</v>
      </c>
      <c r="R10" s="60">
        <f t="shared" si="1"/>
        <v>0</v>
      </c>
      <c r="S10" s="357" t="s">
        <v>241</v>
      </c>
    </row>
    <row r="11" spans="1:20" ht="20.100000000000001" customHeight="1">
      <c r="A11" s="502" t="s">
        <v>40</v>
      </c>
      <c r="B11" s="60">
        <v>0</v>
      </c>
      <c r="C11" s="60">
        <v>0</v>
      </c>
      <c r="D11" s="60">
        <v>1</v>
      </c>
      <c r="E11" s="60">
        <v>0</v>
      </c>
      <c r="F11" s="60">
        <v>1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f t="shared" si="0"/>
        <v>2</v>
      </c>
      <c r="Q11" s="60">
        <f t="shared" si="0"/>
        <v>0</v>
      </c>
      <c r="R11" s="60">
        <f t="shared" si="1"/>
        <v>2</v>
      </c>
      <c r="S11" s="357" t="s">
        <v>242</v>
      </c>
    </row>
    <row r="12" spans="1:20" ht="20.100000000000001" customHeight="1">
      <c r="A12" s="502" t="s">
        <v>30</v>
      </c>
      <c r="B12" s="60">
        <v>14</v>
      </c>
      <c r="C12" s="60">
        <v>17</v>
      </c>
      <c r="D12" s="60">
        <v>3</v>
      </c>
      <c r="E12" s="60">
        <v>2</v>
      </c>
      <c r="F12" s="60">
        <v>16</v>
      </c>
      <c r="G12" s="60">
        <v>1</v>
      </c>
      <c r="H12" s="60">
        <v>8</v>
      </c>
      <c r="I12" s="60">
        <v>5</v>
      </c>
      <c r="J12" s="60">
        <v>6</v>
      </c>
      <c r="K12" s="60">
        <v>3</v>
      </c>
      <c r="L12" s="60">
        <v>2</v>
      </c>
      <c r="M12" s="60">
        <v>0</v>
      </c>
      <c r="N12" s="60">
        <v>0</v>
      </c>
      <c r="O12" s="60">
        <v>0</v>
      </c>
      <c r="P12" s="60">
        <f t="shared" si="0"/>
        <v>49</v>
      </c>
      <c r="Q12" s="60">
        <f t="shared" si="0"/>
        <v>28</v>
      </c>
      <c r="R12" s="60">
        <f t="shared" si="1"/>
        <v>77</v>
      </c>
      <c r="S12" s="357" t="s">
        <v>243</v>
      </c>
    </row>
    <row r="13" spans="1:20" ht="20.100000000000001" customHeight="1">
      <c r="A13" s="502" t="s">
        <v>31</v>
      </c>
      <c r="B13" s="60">
        <v>0</v>
      </c>
      <c r="C13" s="60">
        <v>0</v>
      </c>
      <c r="D13" s="60">
        <v>0</v>
      </c>
      <c r="E13" s="60">
        <v>0</v>
      </c>
      <c r="F13" s="60">
        <v>2</v>
      </c>
      <c r="G13" s="60">
        <v>1</v>
      </c>
      <c r="H13" s="60">
        <v>2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f t="shared" si="0"/>
        <v>4</v>
      </c>
      <c r="Q13" s="60">
        <f t="shared" si="0"/>
        <v>1</v>
      </c>
      <c r="R13" s="60">
        <f t="shared" si="1"/>
        <v>5</v>
      </c>
      <c r="S13" s="357" t="s">
        <v>245</v>
      </c>
    </row>
    <row r="14" spans="1:20" ht="20.100000000000001" customHeight="1">
      <c r="A14" s="502" t="s">
        <v>32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f t="shared" si="0"/>
        <v>0</v>
      </c>
      <c r="Q14" s="60">
        <f t="shared" si="0"/>
        <v>0</v>
      </c>
      <c r="R14" s="60">
        <f t="shared" si="1"/>
        <v>0</v>
      </c>
      <c r="S14" s="357" t="s">
        <v>246</v>
      </c>
    </row>
    <row r="15" spans="1:20" ht="20.100000000000001" customHeight="1">
      <c r="A15" s="502" t="s">
        <v>33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1</v>
      </c>
      <c r="I15" s="60">
        <v>0</v>
      </c>
      <c r="J15" s="60">
        <v>1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f t="shared" si="0"/>
        <v>2</v>
      </c>
      <c r="Q15" s="60">
        <f t="shared" si="0"/>
        <v>0</v>
      </c>
      <c r="R15" s="60">
        <f t="shared" si="1"/>
        <v>2</v>
      </c>
      <c r="S15" s="357" t="s">
        <v>247</v>
      </c>
    </row>
    <row r="16" spans="1:20" ht="20.100000000000001" customHeight="1">
      <c r="A16" s="87" t="s">
        <v>21</v>
      </c>
      <c r="B16" s="60">
        <v>0</v>
      </c>
      <c r="C16" s="60">
        <v>0</v>
      </c>
      <c r="D16" s="60">
        <v>2</v>
      </c>
      <c r="E16" s="60">
        <v>0</v>
      </c>
      <c r="F16" s="60">
        <v>4</v>
      </c>
      <c r="G16" s="60">
        <v>0</v>
      </c>
      <c r="H16" s="60">
        <v>3</v>
      </c>
      <c r="I16" s="60">
        <v>0</v>
      </c>
      <c r="J16" s="60">
        <v>1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f t="shared" si="0"/>
        <v>10</v>
      </c>
      <c r="Q16" s="60">
        <f t="shared" si="0"/>
        <v>0</v>
      </c>
      <c r="R16" s="60">
        <f t="shared" si="1"/>
        <v>10</v>
      </c>
      <c r="S16" s="357" t="s">
        <v>248</v>
      </c>
    </row>
    <row r="17" spans="1:19" ht="20.100000000000001" customHeight="1">
      <c r="A17" s="87" t="s">
        <v>89</v>
      </c>
      <c r="B17" s="60">
        <v>2</v>
      </c>
      <c r="C17" s="60">
        <v>0</v>
      </c>
      <c r="D17" s="60">
        <v>1</v>
      </c>
      <c r="E17" s="60">
        <v>0</v>
      </c>
      <c r="F17" s="60">
        <v>2</v>
      </c>
      <c r="G17" s="60">
        <v>0</v>
      </c>
      <c r="H17" s="60">
        <v>3</v>
      </c>
      <c r="I17" s="60">
        <v>0</v>
      </c>
      <c r="J17" s="60">
        <v>4</v>
      </c>
      <c r="K17" s="60">
        <v>0</v>
      </c>
      <c r="L17" s="60">
        <v>3</v>
      </c>
      <c r="M17" s="60">
        <v>0</v>
      </c>
      <c r="N17" s="60">
        <v>0</v>
      </c>
      <c r="O17" s="60">
        <v>0</v>
      </c>
      <c r="P17" s="60">
        <f t="shared" si="0"/>
        <v>15</v>
      </c>
      <c r="Q17" s="60">
        <f t="shared" si="0"/>
        <v>0</v>
      </c>
      <c r="R17" s="60">
        <f t="shared" si="1"/>
        <v>15</v>
      </c>
      <c r="S17" s="357" t="s">
        <v>249</v>
      </c>
    </row>
    <row r="18" spans="1:19" ht="20.100000000000001" customHeight="1">
      <c r="A18" s="502" t="s">
        <v>34</v>
      </c>
      <c r="B18" s="60">
        <v>0</v>
      </c>
      <c r="C18" s="60">
        <v>0</v>
      </c>
      <c r="D18" s="60">
        <v>0</v>
      </c>
      <c r="E18" s="60">
        <v>3</v>
      </c>
      <c r="F18" s="60">
        <v>0</v>
      </c>
      <c r="G18" s="60">
        <v>1</v>
      </c>
      <c r="H18" s="60">
        <v>1</v>
      </c>
      <c r="I18" s="60">
        <v>1</v>
      </c>
      <c r="J18" s="60">
        <v>2</v>
      </c>
      <c r="K18" s="60">
        <v>0</v>
      </c>
      <c r="L18" s="60">
        <v>0</v>
      </c>
      <c r="M18" s="60">
        <v>0</v>
      </c>
      <c r="N18" s="60">
        <v>1</v>
      </c>
      <c r="O18" s="60">
        <v>0</v>
      </c>
      <c r="P18" s="60">
        <f t="shared" si="0"/>
        <v>4</v>
      </c>
      <c r="Q18" s="60">
        <f t="shared" si="0"/>
        <v>5</v>
      </c>
      <c r="R18" s="60">
        <f t="shared" si="1"/>
        <v>9</v>
      </c>
      <c r="S18" s="357" t="s">
        <v>250</v>
      </c>
    </row>
    <row r="19" spans="1:19" ht="20.100000000000001" customHeight="1">
      <c r="A19" s="502" t="s">
        <v>35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f t="shared" si="0"/>
        <v>0</v>
      </c>
      <c r="Q19" s="60">
        <f t="shared" si="0"/>
        <v>0</v>
      </c>
      <c r="R19" s="60">
        <f t="shared" si="1"/>
        <v>0</v>
      </c>
      <c r="S19" s="357" t="s">
        <v>251</v>
      </c>
    </row>
    <row r="20" spans="1:19" ht="20.100000000000001" customHeight="1">
      <c r="A20" s="502" t="s">
        <v>25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f t="shared" si="0"/>
        <v>0</v>
      </c>
      <c r="Q20" s="60">
        <f t="shared" si="0"/>
        <v>0</v>
      </c>
      <c r="R20" s="60">
        <f t="shared" si="1"/>
        <v>0</v>
      </c>
      <c r="S20" s="364" t="s">
        <v>252</v>
      </c>
    </row>
    <row r="21" spans="1:19" ht="20.100000000000001" customHeight="1" thickBot="1">
      <c r="A21" s="99" t="s">
        <v>37</v>
      </c>
      <c r="B21" s="90">
        <v>0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f t="shared" si="0"/>
        <v>0</v>
      </c>
      <c r="Q21" s="90">
        <f t="shared" si="0"/>
        <v>0</v>
      </c>
      <c r="R21" s="90">
        <f t="shared" si="1"/>
        <v>0</v>
      </c>
      <c r="S21" s="358" t="s">
        <v>253</v>
      </c>
    </row>
    <row r="22" spans="1:19" ht="20.100000000000001" customHeight="1" thickTop="1" thickBot="1">
      <c r="A22" s="97" t="s">
        <v>0</v>
      </c>
      <c r="B22" s="88">
        <f>SUM(B8:B21)</f>
        <v>20</v>
      </c>
      <c r="C22" s="88">
        <f t="shared" ref="C22:R22" si="2">SUM(C8:C21)</f>
        <v>21</v>
      </c>
      <c r="D22" s="88">
        <f t="shared" si="2"/>
        <v>7</v>
      </c>
      <c r="E22" s="88">
        <f t="shared" si="2"/>
        <v>5</v>
      </c>
      <c r="F22" s="88">
        <f t="shared" si="2"/>
        <v>25</v>
      </c>
      <c r="G22" s="88">
        <f t="shared" si="2"/>
        <v>3</v>
      </c>
      <c r="H22" s="88">
        <f t="shared" si="2"/>
        <v>18</v>
      </c>
      <c r="I22" s="88">
        <f t="shared" si="2"/>
        <v>6</v>
      </c>
      <c r="J22" s="88">
        <f t="shared" si="2"/>
        <v>15</v>
      </c>
      <c r="K22" s="88">
        <f t="shared" si="2"/>
        <v>3</v>
      </c>
      <c r="L22" s="88">
        <f t="shared" si="2"/>
        <v>5</v>
      </c>
      <c r="M22" s="88">
        <f t="shared" si="2"/>
        <v>0</v>
      </c>
      <c r="N22" s="88">
        <f t="shared" si="2"/>
        <v>1</v>
      </c>
      <c r="O22" s="88">
        <f t="shared" si="2"/>
        <v>0</v>
      </c>
      <c r="P22" s="88">
        <f t="shared" si="2"/>
        <v>91</v>
      </c>
      <c r="Q22" s="88">
        <f t="shared" si="2"/>
        <v>38</v>
      </c>
      <c r="R22" s="88">
        <f t="shared" si="2"/>
        <v>129</v>
      </c>
      <c r="S22" s="359" t="s">
        <v>254</v>
      </c>
    </row>
    <row r="23" spans="1:19" ht="13.5" thickTop="1"/>
    <row r="25" spans="1:19" ht="12" customHeight="1"/>
    <row r="26" spans="1:19" hidden="1"/>
    <row r="27" spans="1:19" hidden="1"/>
  </sheetData>
  <mergeCells count="21">
    <mergeCell ref="F5:G5"/>
    <mergeCell ref="H5:I5"/>
    <mergeCell ref="J5:K5"/>
    <mergeCell ref="L5:M5"/>
    <mergeCell ref="N5:O5"/>
    <mergeCell ref="A1:S1"/>
    <mergeCell ref="A2:S2"/>
    <mergeCell ref="R3:S3"/>
    <mergeCell ref="A4:A6"/>
    <mergeCell ref="B4:C4"/>
    <mergeCell ref="D4:E4"/>
    <mergeCell ref="F4:G4"/>
    <mergeCell ref="H4:I4"/>
    <mergeCell ref="J4:K4"/>
    <mergeCell ref="L4:M4"/>
    <mergeCell ref="P5:R5"/>
    <mergeCell ref="N4:O4"/>
    <mergeCell ref="P4:R4"/>
    <mergeCell ref="S4:S7"/>
    <mergeCell ref="B5:C5"/>
    <mergeCell ref="D5:E5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&amp;C&amp;"Arial,Bold"&amp;12 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C23"/>
  <sheetViews>
    <sheetView rightToLeft="1" view="pageBreakPreview" topLeftCell="A2" zoomScale="80" zoomScaleNormal="75" zoomScaleSheetLayoutView="80" workbookViewId="0">
      <selection activeCell="A3" sqref="A3:AB3"/>
    </sheetView>
  </sheetViews>
  <sheetFormatPr defaultRowHeight="12.75"/>
  <cols>
    <col min="1" max="1" width="11.140625" customWidth="1"/>
    <col min="2" max="2" width="5" customWidth="1"/>
    <col min="3" max="3" width="5.7109375" customWidth="1"/>
    <col min="4" max="5" width="5.140625" customWidth="1"/>
    <col min="6" max="6" width="5" customWidth="1"/>
    <col min="7" max="7" width="6.42578125" customWidth="1"/>
    <col min="8" max="8" width="5.7109375" customWidth="1"/>
    <col min="9" max="9" width="5.28515625" customWidth="1"/>
    <col min="10" max="10" width="5.7109375" customWidth="1"/>
    <col min="11" max="11" width="5.28515625" customWidth="1"/>
    <col min="12" max="12" width="4.5703125" customWidth="1"/>
    <col min="13" max="13" width="4.28515625" customWidth="1"/>
    <col min="14" max="14" width="5" customWidth="1"/>
    <col min="15" max="15" width="4.5703125" customWidth="1"/>
    <col min="16" max="16" width="4.7109375" customWidth="1"/>
    <col min="17" max="17" width="5.28515625" customWidth="1"/>
    <col min="18" max="19" width="5.7109375" customWidth="1"/>
    <col min="20" max="20" width="5.85546875" customWidth="1"/>
    <col min="21" max="21" width="7.140625" customWidth="1"/>
    <col min="22" max="22" width="5.5703125" customWidth="1"/>
    <col min="23" max="23" width="5.85546875" customWidth="1"/>
    <col min="24" max="24" width="5.28515625" customWidth="1"/>
    <col min="25" max="25" width="4.28515625" customWidth="1"/>
    <col min="26" max="27" width="5.140625" customWidth="1"/>
    <col min="28" max="28" width="5.42578125" customWidth="1"/>
    <col min="29" max="29" width="15.5703125" customWidth="1"/>
  </cols>
  <sheetData>
    <row r="1" spans="1:29" s="1" customFormat="1" ht="23.25" customHeight="1">
      <c r="A1" s="729" t="s">
        <v>621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  <c r="X1" s="729"/>
      <c r="Y1" s="729"/>
      <c r="Z1" s="729"/>
      <c r="AA1" s="729"/>
      <c r="AB1" s="729"/>
    </row>
    <row r="2" spans="1:29" ht="30" customHeight="1">
      <c r="A2" s="751" t="s">
        <v>622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  <c r="O2" s="751"/>
      <c r="P2" s="751"/>
      <c r="Q2" s="751"/>
      <c r="R2" s="751"/>
      <c r="S2" s="751"/>
      <c r="T2" s="751"/>
      <c r="U2" s="751"/>
      <c r="V2" s="751"/>
      <c r="W2" s="751"/>
      <c r="X2" s="751"/>
      <c r="Y2" s="751"/>
      <c r="Z2" s="751"/>
      <c r="AA2" s="751"/>
      <c r="AB2" s="751"/>
      <c r="AC2" s="751"/>
    </row>
    <row r="3" spans="1:29" ht="30" customHeight="1" thickBot="1">
      <c r="A3" s="752" t="s">
        <v>225</v>
      </c>
      <c r="B3" s="752"/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52"/>
      <c r="U3" s="752"/>
      <c r="V3" s="752"/>
      <c r="W3" s="752"/>
      <c r="X3" s="752"/>
      <c r="Y3" s="752"/>
      <c r="Z3" s="752"/>
      <c r="AA3" s="752"/>
      <c r="AB3" s="752"/>
      <c r="AC3" s="191" t="s">
        <v>328</v>
      </c>
    </row>
    <row r="4" spans="1:29" ht="40.5" customHeight="1" thickTop="1">
      <c r="A4" s="699" t="s">
        <v>1</v>
      </c>
      <c r="B4" s="753" t="s">
        <v>90</v>
      </c>
      <c r="C4" s="753"/>
      <c r="D4" s="754" t="s">
        <v>91</v>
      </c>
      <c r="E4" s="754"/>
      <c r="F4" s="754" t="s">
        <v>92</v>
      </c>
      <c r="G4" s="754"/>
      <c r="H4" s="755" t="s">
        <v>93</v>
      </c>
      <c r="I4" s="755"/>
      <c r="J4" s="753" t="s">
        <v>94</v>
      </c>
      <c r="K4" s="753"/>
      <c r="L4" s="753" t="s">
        <v>95</v>
      </c>
      <c r="M4" s="753"/>
      <c r="N4" s="754" t="s">
        <v>96</v>
      </c>
      <c r="O4" s="754"/>
      <c r="P4" s="753" t="s">
        <v>97</v>
      </c>
      <c r="Q4" s="753"/>
      <c r="R4" s="754" t="s">
        <v>98</v>
      </c>
      <c r="S4" s="754"/>
      <c r="T4" s="753" t="s">
        <v>99</v>
      </c>
      <c r="U4" s="753"/>
      <c r="V4" s="753" t="s">
        <v>100</v>
      </c>
      <c r="W4" s="753"/>
      <c r="X4" s="753" t="s">
        <v>101</v>
      </c>
      <c r="Y4" s="753"/>
      <c r="Z4" s="753" t="s">
        <v>415</v>
      </c>
      <c r="AA4" s="753"/>
      <c r="AB4" s="753"/>
      <c r="AC4" s="748" t="s">
        <v>238</v>
      </c>
    </row>
    <row r="5" spans="1:29" ht="90" customHeight="1">
      <c r="A5" s="700"/>
      <c r="B5" s="689" t="s">
        <v>317</v>
      </c>
      <c r="C5" s="689"/>
      <c r="D5" s="689" t="s">
        <v>318</v>
      </c>
      <c r="E5" s="689"/>
      <c r="F5" s="756" t="s">
        <v>319</v>
      </c>
      <c r="G5" s="756"/>
      <c r="H5" s="689" t="s">
        <v>320</v>
      </c>
      <c r="I5" s="689"/>
      <c r="J5" s="689" t="s">
        <v>573</v>
      </c>
      <c r="K5" s="689"/>
      <c r="L5" s="689" t="s">
        <v>322</v>
      </c>
      <c r="M5" s="689"/>
      <c r="N5" s="689" t="s">
        <v>323</v>
      </c>
      <c r="O5" s="689"/>
      <c r="P5" s="689" t="s">
        <v>324</v>
      </c>
      <c r="Q5" s="689"/>
      <c r="R5" s="689" t="s">
        <v>325</v>
      </c>
      <c r="S5" s="689"/>
      <c r="T5" s="689" t="s">
        <v>326</v>
      </c>
      <c r="U5" s="689"/>
      <c r="V5" s="689" t="s">
        <v>327</v>
      </c>
      <c r="W5" s="689"/>
      <c r="X5" s="689" t="s">
        <v>286</v>
      </c>
      <c r="Y5" s="689"/>
      <c r="Z5" s="689" t="s">
        <v>414</v>
      </c>
      <c r="AA5" s="689"/>
      <c r="AB5" s="689"/>
      <c r="AC5" s="749"/>
    </row>
    <row r="6" spans="1:29" ht="20.100000000000001" customHeight="1">
      <c r="A6" s="700"/>
      <c r="B6" s="494" t="s">
        <v>9</v>
      </c>
      <c r="C6" s="494" t="s">
        <v>10</v>
      </c>
      <c r="D6" s="494" t="s">
        <v>9</v>
      </c>
      <c r="E6" s="494" t="s">
        <v>10</v>
      </c>
      <c r="F6" s="494" t="s">
        <v>9</v>
      </c>
      <c r="G6" s="494" t="s">
        <v>10</v>
      </c>
      <c r="H6" s="494" t="s">
        <v>9</v>
      </c>
      <c r="I6" s="494" t="s">
        <v>10</v>
      </c>
      <c r="J6" s="494" t="s">
        <v>9</v>
      </c>
      <c r="K6" s="494" t="s">
        <v>10</v>
      </c>
      <c r="L6" s="494" t="s">
        <v>9</v>
      </c>
      <c r="M6" s="494" t="s">
        <v>10</v>
      </c>
      <c r="N6" s="494" t="s">
        <v>9</v>
      </c>
      <c r="O6" s="494" t="s">
        <v>10</v>
      </c>
      <c r="P6" s="494" t="s">
        <v>9</v>
      </c>
      <c r="Q6" s="494" t="s">
        <v>10</v>
      </c>
      <c r="R6" s="494" t="s">
        <v>9</v>
      </c>
      <c r="S6" s="494" t="s">
        <v>10</v>
      </c>
      <c r="T6" s="494" t="s">
        <v>9</v>
      </c>
      <c r="U6" s="494" t="s">
        <v>10</v>
      </c>
      <c r="V6" s="494" t="s">
        <v>9</v>
      </c>
      <c r="W6" s="494" t="s">
        <v>10</v>
      </c>
      <c r="X6" s="494" t="s">
        <v>9</v>
      </c>
      <c r="Y6" s="494" t="s">
        <v>10</v>
      </c>
      <c r="Z6" s="494" t="s">
        <v>9</v>
      </c>
      <c r="AA6" s="494" t="s">
        <v>10</v>
      </c>
      <c r="AB6" s="522" t="s">
        <v>11</v>
      </c>
      <c r="AC6" s="749"/>
    </row>
    <row r="7" spans="1:29" ht="20.100000000000001" customHeight="1" thickBot="1">
      <c r="A7" s="497"/>
      <c r="B7" s="500" t="s">
        <v>271</v>
      </c>
      <c r="C7" s="500" t="s">
        <v>272</v>
      </c>
      <c r="D7" s="500" t="s">
        <v>271</v>
      </c>
      <c r="E7" s="500" t="s">
        <v>272</v>
      </c>
      <c r="F7" s="500" t="s">
        <v>271</v>
      </c>
      <c r="G7" s="500" t="s">
        <v>272</v>
      </c>
      <c r="H7" s="500" t="s">
        <v>271</v>
      </c>
      <c r="I7" s="500" t="s">
        <v>272</v>
      </c>
      <c r="J7" s="500" t="s">
        <v>271</v>
      </c>
      <c r="K7" s="500" t="s">
        <v>272</v>
      </c>
      <c r="L7" s="500" t="s">
        <v>271</v>
      </c>
      <c r="M7" s="500" t="s">
        <v>272</v>
      </c>
      <c r="N7" s="500" t="s">
        <v>271</v>
      </c>
      <c r="O7" s="500" t="s">
        <v>272</v>
      </c>
      <c r="P7" s="500" t="s">
        <v>271</v>
      </c>
      <c r="Q7" s="500" t="s">
        <v>272</v>
      </c>
      <c r="R7" s="500" t="s">
        <v>271</v>
      </c>
      <c r="S7" s="500" t="s">
        <v>272</v>
      </c>
      <c r="T7" s="500" t="s">
        <v>271</v>
      </c>
      <c r="U7" s="500" t="s">
        <v>272</v>
      </c>
      <c r="V7" s="500" t="s">
        <v>271</v>
      </c>
      <c r="W7" s="500" t="s">
        <v>272</v>
      </c>
      <c r="X7" s="500" t="s">
        <v>271</v>
      </c>
      <c r="Y7" s="500" t="s">
        <v>272</v>
      </c>
      <c r="Z7" s="500" t="s">
        <v>271</v>
      </c>
      <c r="AA7" s="500" t="s">
        <v>272</v>
      </c>
      <c r="AB7" s="497" t="s">
        <v>273</v>
      </c>
      <c r="AC7" s="750"/>
    </row>
    <row r="8" spans="1:29" ht="20.100000000000001" customHeight="1" thickTop="1">
      <c r="A8" s="98" t="s">
        <v>12</v>
      </c>
      <c r="B8" s="101">
        <v>2</v>
      </c>
      <c r="C8" s="101">
        <v>5</v>
      </c>
      <c r="D8" s="101">
        <v>0</v>
      </c>
      <c r="E8" s="101">
        <v>0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2">
        <f>SUM(X8,V8,T8,R8,P8,N8,L8,J8,H8,F8,D8,B8)</f>
        <v>2</v>
      </c>
      <c r="AA8" s="102">
        <f>SUM(Y8,W8,U8,S8,Q8,O8,M8,K8,I8,G8,E8,C8)</f>
        <v>5</v>
      </c>
      <c r="AB8" s="102">
        <f>SUM(Z8:AA8)</f>
        <v>7</v>
      </c>
      <c r="AC8" s="356" t="s">
        <v>239</v>
      </c>
    </row>
    <row r="9" spans="1:29" ht="20.100000000000001" customHeight="1">
      <c r="A9" s="502" t="s">
        <v>39</v>
      </c>
      <c r="B9" s="103">
        <v>0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103">
        <v>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357" t="s">
        <v>240</v>
      </c>
    </row>
    <row r="10" spans="1:29" ht="20.100000000000001" customHeight="1">
      <c r="A10" s="502" t="s">
        <v>14</v>
      </c>
      <c r="B10" s="103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509">
        <f t="shared" ref="Z10:AA21" si="0">SUM(X10,V10,T10,R10,P10,N10,L10,J10,H10,F10,D10,B10)</f>
        <v>0</v>
      </c>
      <c r="AA10" s="509">
        <f t="shared" si="0"/>
        <v>0</v>
      </c>
      <c r="AB10" s="509">
        <f t="shared" ref="AB10:AB21" si="1">SUM(Z10:AA10)</f>
        <v>0</v>
      </c>
      <c r="AC10" s="357" t="s">
        <v>241</v>
      </c>
    </row>
    <row r="11" spans="1:29" ht="20.100000000000001" customHeight="1">
      <c r="A11" s="502" t="s">
        <v>40</v>
      </c>
      <c r="B11" s="103">
        <v>0</v>
      </c>
      <c r="C11" s="103">
        <v>0</v>
      </c>
      <c r="D11" s="103">
        <v>0</v>
      </c>
      <c r="E11" s="103">
        <v>0</v>
      </c>
      <c r="F11" s="103">
        <v>3</v>
      </c>
      <c r="G11" s="103">
        <v>0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  <c r="P11" s="103">
        <v>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v>0</v>
      </c>
      <c r="W11" s="103">
        <v>0</v>
      </c>
      <c r="X11" s="103">
        <v>0</v>
      </c>
      <c r="Y11" s="103">
        <v>0</v>
      </c>
      <c r="Z11" s="509">
        <f t="shared" si="0"/>
        <v>3</v>
      </c>
      <c r="AA11" s="509">
        <f t="shared" si="0"/>
        <v>0</v>
      </c>
      <c r="AB11" s="509">
        <f t="shared" si="1"/>
        <v>3</v>
      </c>
      <c r="AC11" s="357" t="s">
        <v>242</v>
      </c>
    </row>
    <row r="12" spans="1:29" ht="20.100000000000001" customHeight="1">
      <c r="A12" s="502" t="s">
        <v>16</v>
      </c>
      <c r="B12" s="103">
        <v>8</v>
      </c>
      <c r="C12" s="103">
        <v>6</v>
      </c>
      <c r="D12" s="103">
        <v>5</v>
      </c>
      <c r="E12" s="103">
        <v>9</v>
      </c>
      <c r="F12" s="103">
        <v>26</v>
      </c>
      <c r="G12" s="103">
        <v>22</v>
      </c>
      <c r="H12" s="103">
        <v>0</v>
      </c>
      <c r="I12" s="103">
        <v>0</v>
      </c>
      <c r="J12" s="103">
        <v>0</v>
      </c>
      <c r="K12" s="103">
        <v>0</v>
      </c>
      <c r="L12" s="103">
        <v>1</v>
      </c>
      <c r="M12" s="103">
        <v>2</v>
      </c>
      <c r="N12" s="103">
        <v>4</v>
      </c>
      <c r="O12" s="103">
        <v>0</v>
      </c>
      <c r="P12" s="103">
        <v>0</v>
      </c>
      <c r="Q12" s="103">
        <v>0</v>
      </c>
      <c r="R12" s="103">
        <v>4</v>
      </c>
      <c r="S12" s="103">
        <v>8</v>
      </c>
      <c r="T12" s="103">
        <v>0</v>
      </c>
      <c r="U12" s="103">
        <v>0</v>
      </c>
      <c r="V12" s="103">
        <v>5</v>
      </c>
      <c r="W12" s="103">
        <v>3</v>
      </c>
      <c r="X12" s="103">
        <v>1</v>
      </c>
      <c r="Y12" s="103">
        <v>3</v>
      </c>
      <c r="Z12" s="509">
        <f t="shared" si="0"/>
        <v>54</v>
      </c>
      <c r="AA12" s="509">
        <f t="shared" si="0"/>
        <v>53</v>
      </c>
      <c r="AB12" s="509">
        <f t="shared" si="1"/>
        <v>107</v>
      </c>
      <c r="AC12" s="357" t="s">
        <v>243</v>
      </c>
    </row>
    <row r="13" spans="1:29" ht="20.100000000000001" customHeight="1">
      <c r="A13" s="502" t="s">
        <v>31</v>
      </c>
      <c r="B13" s="103">
        <v>0</v>
      </c>
      <c r="C13" s="103">
        <v>0</v>
      </c>
      <c r="D13" s="103">
        <v>0</v>
      </c>
      <c r="E13" s="103">
        <v>0</v>
      </c>
      <c r="F13" s="103">
        <v>0</v>
      </c>
      <c r="G13" s="103">
        <v>2</v>
      </c>
      <c r="H13" s="103">
        <v>2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509">
        <f t="shared" si="0"/>
        <v>2</v>
      </c>
      <c r="AA13" s="509">
        <f t="shared" si="0"/>
        <v>2</v>
      </c>
      <c r="AB13" s="509">
        <f t="shared" si="1"/>
        <v>4</v>
      </c>
      <c r="AC13" s="357" t="s">
        <v>245</v>
      </c>
    </row>
    <row r="14" spans="1:29" ht="20.100000000000001" customHeight="1">
      <c r="A14" s="502" t="s">
        <v>32</v>
      </c>
      <c r="B14" s="103">
        <v>0</v>
      </c>
      <c r="C14" s="103">
        <v>0</v>
      </c>
      <c r="D14" s="103">
        <v>1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  <c r="P14" s="103">
        <v>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v>1</v>
      </c>
      <c r="W14" s="103">
        <v>0</v>
      </c>
      <c r="X14" s="103">
        <v>0</v>
      </c>
      <c r="Y14" s="103">
        <v>0</v>
      </c>
      <c r="Z14" s="509">
        <f t="shared" si="0"/>
        <v>2</v>
      </c>
      <c r="AA14" s="509">
        <f t="shared" si="0"/>
        <v>0</v>
      </c>
      <c r="AB14" s="509">
        <f t="shared" si="1"/>
        <v>2</v>
      </c>
      <c r="AC14" s="357" t="s">
        <v>246</v>
      </c>
    </row>
    <row r="15" spans="1:29" ht="20.100000000000001" customHeight="1">
      <c r="A15" s="502" t="s">
        <v>33</v>
      </c>
      <c r="B15" s="103">
        <v>0</v>
      </c>
      <c r="C15" s="103">
        <v>0</v>
      </c>
      <c r="D15" s="103">
        <v>4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509">
        <f t="shared" si="0"/>
        <v>4</v>
      </c>
      <c r="AA15" s="509">
        <f t="shared" si="0"/>
        <v>0</v>
      </c>
      <c r="AB15" s="509">
        <f t="shared" si="1"/>
        <v>4</v>
      </c>
      <c r="AC15" s="357" t="s">
        <v>247</v>
      </c>
    </row>
    <row r="16" spans="1:29" ht="20.100000000000001" customHeight="1">
      <c r="A16" s="87" t="s">
        <v>21</v>
      </c>
      <c r="B16" s="103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103">
        <v>0</v>
      </c>
      <c r="Q16" s="103">
        <v>0</v>
      </c>
      <c r="R16" s="103">
        <v>3</v>
      </c>
      <c r="S16" s="103">
        <v>0</v>
      </c>
      <c r="T16" s="103"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2</v>
      </c>
      <c r="Z16" s="509">
        <f t="shared" si="0"/>
        <v>3</v>
      </c>
      <c r="AA16" s="509">
        <f t="shared" si="0"/>
        <v>2</v>
      </c>
      <c r="AB16" s="509">
        <f t="shared" si="1"/>
        <v>5</v>
      </c>
      <c r="AC16" s="357" t="s">
        <v>248</v>
      </c>
    </row>
    <row r="17" spans="1:29" ht="20.100000000000001" customHeight="1">
      <c r="A17" s="87" t="s">
        <v>22</v>
      </c>
      <c r="B17" s="103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v>0</v>
      </c>
      <c r="W17" s="103">
        <v>0</v>
      </c>
      <c r="X17" s="103">
        <v>0</v>
      </c>
      <c r="Y17" s="103">
        <v>0</v>
      </c>
      <c r="Z17" s="509">
        <f t="shared" si="0"/>
        <v>0</v>
      </c>
      <c r="AA17" s="509">
        <f t="shared" si="0"/>
        <v>0</v>
      </c>
      <c r="AB17" s="509">
        <f t="shared" si="1"/>
        <v>0</v>
      </c>
      <c r="AC17" s="357" t="s">
        <v>249</v>
      </c>
    </row>
    <row r="18" spans="1:29" ht="20.100000000000001" customHeight="1">
      <c r="A18" s="502" t="s">
        <v>34</v>
      </c>
      <c r="B18" s="103">
        <v>0</v>
      </c>
      <c r="C18" s="103">
        <v>0</v>
      </c>
      <c r="D18" s="103">
        <v>0</v>
      </c>
      <c r="E18" s="103">
        <v>1</v>
      </c>
      <c r="F18" s="103">
        <v>2</v>
      </c>
      <c r="G18" s="103">
        <v>0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  <c r="P18" s="103">
        <v>0</v>
      </c>
      <c r="Q18" s="103">
        <v>0</v>
      </c>
      <c r="R18" s="103">
        <v>1</v>
      </c>
      <c r="S18" s="103">
        <v>0</v>
      </c>
      <c r="T18" s="103">
        <v>0</v>
      </c>
      <c r="U18" s="103">
        <v>0</v>
      </c>
      <c r="V18" s="103">
        <v>1</v>
      </c>
      <c r="W18" s="103">
        <v>0</v>
      </c>
      <c r="X18" s="103">
        <v>4</v>
      </c>
      <c r="Y18" s="103">
        <v>2</v>
      </c>
      <c r="Z18" s="509">
        <f t="shared" si="0"/>
        <v>8</v>
      </c>
      <c r="AA18" s="509">
        <f t="shared" si="0"/>
        <v>3</v>
      </c>
      <c r="AB18" s="509">
        <f t="shared" si="1"/>
        <v>11</v>
      </c>
      <c r="AC18" s="357" t="s">
        <v>250</v>
      </c>
    </row>
    <row r="19" spans="1:29" ht="20.100000000000001" customHeight="1">
      <c r="A19" s="502" t="s">
        <v>35</v>
      </c>
      <c r="B19" s="103">
        <v>0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0</v>
      </c>
      <c r="R19" s="103">
        <v>3</v>
      </c>
      <c r="S19" s="103">
        <v>0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509">
        <f t="shared" si="0"/>
        <v>3</v>
      </c>
      <c r="AA19" s="509">
        <f t="shared" si="0"/>
        <v>0</v>
      </c>
      <c r="AB19" s="509">
        <f t="shared" si="1"/>
        <v>3</v>
      </c>
      <c r="AC19" s="357" t="s">
        <v>251</v>
      </c>
    </row>
    <row r="20" spans="1:29" ht="20.100000000000001" customHeight="1">
      <c r="A20" s="502" t="s">
        <v>25</v>
      </c>
      <c r="B20" s="103">
        <v>0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v>0</v>
      </c>
      <c r="Z20" s="509">
        <f t="shared" si="0"/>
        <v>0</v>
      </c>
      <c r="AA20" s="509">
        <f t="shared" si="0"/>
        <v>0</v>
      </c>
      <c r="AB20" s="509">
        <f t="shared" si="1"/>
        <v>0</v>
      </c>
      <c r="AC20" s="364" t="s">
        <v>252</v>
      </c>
    </row>
    <row r="21" spans="1:29" ht="20.100000000000001" customHeight="1" thickBot="1">
      <c r="A21" s="99" t="s">
        <v>37</v>
      </c>
      <c r="B21" s="104">
        <v>0</v>
      </c>
      <c r="C21" s="104">
        <v>0</v>
      </c>
      <c r="D21" s="104">
        <v>0</v>
      </c>
      <c r="E21" s="104">
        <v>0</v>
      </c>
      <c r="F21" s="104">
        <v>2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1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5">
        <f t="shared" si="0"/>
        <v>3</v>
      </c>
      <c r="AA21" s="105">
        <f t="shared" si="0"/>
        <v>0</v>
      </c>
      <c r="AB21" s="105">
        <f t="shared" si="1"/>
        <v>3</v>
      </c>
      <c r="AC21" s="358" t="s">
        <v>253</v>
      </c>
    </row>
    <row r="22" spans="1:29" ht="20.100000000000001" customHeight="1" thickTop="1" thickBot="1">
      <c r="A22" s="97" t="s">
        <v>8</v>
      </c>
      <c r="B22" s="100">
        <f>SUM(B8:B21)</f>
        <v>10</v>
      </c>
      <c r="C22" s="100">
        <f t="shared" ref="C22:AB22" si="2">SUM(C8:C21)</f>
        <v>11</v>
      </c>
      <c r="D22" s="100">
        <f t="shared" si="2"/>
        <v>10</v>
      </c>
      <c r="E22" s="100">
        <f t="shared" si="2"/>
        <v>10</v>
      </c>
      <c r="F22" s="100">
        <f t="shared" si="2"/>
        <v>33</v>
      </c>
      <c r="G22" s="100">
        <f t="shared" si="2"/>
        <v>24</v>
      </c>
      <c r="H22" s="100">
        <f t="shared" si="2"/>
        <v>2</v>
      </c>
      <c r="I22" s="100">
        <f t="shared" si="2"/>
        <v>0</v>
      </c>
      <c r="J22" s="100">
        <f t="shared" si="2"/>
        <v>0</v>
      </c>
      <c r="K22" s="100">
        <f t="shared" si="2"/>
        <v>0</v>
      </c>
      <c r="L22" s="100">
        <f t="shared" si="2"/>
        <v>1</v>
      </c>
      <c r="M22" s="100">
        <f t="shared" si="2"/>
        <v>2</v>
      </c>
      <c r="N22" s="100">
        <f t="shared" si="2"/>
        <v>4</v>
      </c>
      <c r="O22" s="100">
        <f t="shared" si="2"/>
        <v>0</v>
      </c>
      <c r="P22" s="100">
        <f t="shared" si="2"/>
        <v>0</v>
      </c>
      <c r="Q22" s="100">
        <f t="shared" si="2"/>
        <v>0</v>
      </c>
      <c r="R22" s="100">
        <f t="shared" si="2"/>
        <v>12</v>
      </c>
      <c r="S22" s="100">
        <f t="shared" si="2"/>
        <v>8</v>
      </c>
      <c r="T22" s="100">
        <f t="shared" si="2"/>
        <v>0</v>
      </c>
      <c r="U22" s="100">
        <f t="shared" si="2"/>
        <v>0</v>
      </c>
      <c r="V22" s="100">
        <f t="shared" si="2"/>
        <v>7</v>
      </c>
      <c r="W22" s="100">
        <f t="shared" si="2"/>
        <v>3</v>
      </c>
      <c r="X22" s="100">
        <f t="shared" si="2"/>
        <v>5</v>
      </c>
      <c r="Y22" s="100">
        <f t="shared" si="2"/>
        <v>7</v>
      </c>
      <c r="Z22" s="100">
        <f t="shared" si="2"/>
        <v>84</v>
      </c>
      <c r="AA22" s="100">
        <f t="shared" si="2"/>
        <v>65</v>
      </c>
      <c r="AB22" s="100">
        <f t="shared" si="2"/>
        <v>149</v>
      </c>
      <c r="AC22" s="359" t="s">
        <v>254</v>
      </c>
    </row>
    <row r="23" spans="1:29" ht="13.5" thickTop="1">
      <c r="V23" s="10"/>
      <c r="W23" s="10"/>
      <c r="X23" s="10"/>
      <c r="Y23" s="10"/>
      <c r="Z23" s="16"/>
      <c r="AA23" s="16"/>
      <c r="AB23" s="16"/>
    </row>
  </sheetData>
  <mergeCells count="31">
    <mergeCell ref="Z5:AB5"/>
    <mergeCell ref="R4:S4"/>
    <mergeCell ref="T4:U4"/>
    <mergeCell ref="V4:W4"/>
    <mergeCell ref="X4:Y4"/>
    <mergeCell ref="R5:S5"/>
    <mergeCell ref="T5:U5"/>
    <mergeCell ref="V5:W5"/>
    <mergeCell ref="X5:Y5"/>
    <mergeCell ref="J5:K5"/>
    <mergeCell ref="L5:M5"/>
    <mergeCell ref="N5:O5"/>
    <mergeCell ref="P5:Q5"/>
    <mergeCell ref="N4:O4"/>
    <mergeCell ref="P4:Q4"/>
    <mergeCell ref="A1:AB1"/>
    <mergeCell ref="A2:AC2"/>
    <mergeCell ref="A3:AB3"/>
    <mergeCell ref="A4:A6"/>
    <mergeCell ref="B4:C4"/>
    <mergeCell ref="D4:E4"/>
    <mergeCell ref="F4:G4"/>
    <mergeCell ref="H4:I4"/>
    <mergeCell ref="J4:K4"/>
    <mergeCell ref="L4:M4"/>
    <mergeCell ref="Z4:AB4"/>
    <mergeCell ref="AC4:AC7"/>
    <mergeCell ref="B5:C5"/>
    <mergeCell ref="D5:E5"/>
    <mergeCell ref="F5:G5"/>
    <mergeCell ref="H5:I5"/>
  </mergeCells>
  <printOptions horizontalCentered="1"/>
  <pageMargins left="1" right="1" top="1.5" bottom="1" header="1.5" footer="1"/>
  <pageSetup paperSize="9" scale="73" orientation="landscape" r:id="rId1"/>
  <headerFooter alignWithMargins="0">
    <oddFooter>&amp;C&amp;"Arial,Bold"&amp;12 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31"/>
  <sheetViews>
    <sheetView rightToLeft="1" view="pageBreakPreview" zoomScale="80" zoomScaleNormal="80" zoomScaleSheetLayoutView="80" workbookViewId="0">
      <selection activeCell="B13" sqref="B13:M13"/>
    </sheetView>
  </sheetViews>
  <sheetFormatPr defaultRowHeight="12.75"/>
  <cols>
    <col min="1" max="1" width="11.140625" customWidth="1"/>
    <col min="2" max="2" width="7" customWidth="1"/>
    <col min="3" max="3" width="7.7109375" customWidth="1"/>
    <col min="4" max="4" width="8.5703125" customWidth="1"/>
    <col min="5" max="5" width="7.7109375" customWidth="1"/>
    <col min="6" max="6" width="7.28515625" customWidth="1"/>
    <col min="7" max="7" width="8" customWidth="1"/>
    <col min="8" max="8" width="7.7109375" customWidth="1"/>
    <col min="9" max="9" width="7.42578125" customWidth="1"/>
    <col min="10" max="10" width="8" customWidth="1"/>
    <col min="11" max="11" width="8.7109375" customWidth="1"/>
    <col min="12" max="12" width="7.7109375" customWidth="1"/>
    <col min="13" max="13" width="7.5703125" customWidth="1"/>
    <col min="14" max="14" width="8.7109375" customWidth="1"/>
    <col min="15" max="15" width="8.7109375" style="10" customWidth="1"/>
    <col min="16" max="16" width="8.7109375" customWidth="1"/>
    <col min="17" max="17" width="16.140625" customWidth="1"/>
  </cols>
  <sheetData>
    <row r="1" spans="1:17" ht="21" customHeight="1"/>
    <row r="2" spans="1:17" ht="28.5" customHeight="1">
      <c r="A2" s="729" t="s">
        <v>623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</row>
    <row r="3" spans="1:17" ht="28.5" customHeight="1">
      <c r="A3" s="759" t="s">
        <v>624</v>
      </c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59"/>
    </row>
    <row r="4" spans="1:17" s="9" customFormat="1" ht="24.75" customHeight="1" thickBot="1">
      <c r="A4" s="193" t="s">
        <v>226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760" t="s">
        <v>330</v>
      </c>
      <c r="Q4" s="760"/>
    </row>
    <row r="5" spans="1:17" s="9" customFormat="1" ht="21.75" customHeight="1" thickTop="1">
      <c r="A5" s="621" t="s">
        <v>1</v>
      </c>
      <c r="B5" s="699" t="s">
        <v>27</v>
      </c>
      <c r="C5" s="699"/>
      <c r="D5" s="699" t="s">
        <v>3</v>
      </c>
      <c r="E5" s="699"/>
      <c r="F5" s="699" t="s">
        <v>4</v>
      </c>
      <c r="G5" s="699"/>
      <c r="H5" s="699" t="s">
        <v>5</v>
      </c>
      <c r="I5" s="699"/>
      <c r="J5" s="699" t="s">
        <v>6</v>
      </c>
      <c r="K5" s="699"/>
      <c r="L5" s="699" t="s">
        <v>7</v>
      </c>
      <c r="M5" s="699"/>
      <c r="N5" s="699" t="s">
        <v>8</v>
      </c>
      <c r="O5" s="699"/>
      <c r="P5" s="699"/>
      <c r="Q5" s="625" t="s">
        <v>238</v>
      </c>
    </row>
    <row r="6" spans="1:17" s="9" customFormat="1" ht="20.100000000000001" customHeight="1">
      <c r="A6" s="622"/>
      <c r="B6" s="758" t="s">
        <v>281</v>
      </c>
      <c r="C6" s="758"/>
      <c r="D6" s="758" t="s">
        <v>282</v>
      </c>
      <c r="E6" s="758"/>
      <c r="F6" s="758" t="s">
        <v>283</v>
      </c>
      <c r="G6" s="758"/>
      <c r="H6" s="758" t="s">
        <v>284</v>
      </c>
      <c r="I6" s="758"/>
      <c r="J6" s="758" t="s">
        <v>285</v>
      </c>
      <c r="K6" s="758"/>
      <c r="L6" s="757" t="s">
        <v>329</v>
      </c>
      <c r="M6" s="757"/>
      <c r="N6" s="758" t="s">
        <v>254</v>
      </c>
      <c r="O6" s="758"/>
      <c r="P6" s="758"/>
      <c r="Q6" s="628"/>
    </row>
    <row r="7" spans="1:17" s="9" customFormat="1" ht="20.100000000000001" customHeight="1">
      <c r="A7" s="622"/>
      <c r="B7" s="494" t="s">
        <v>9</v>
      </c>
      <c r="C7" s="494" t="s">
        <v>10</v>
      </c>
      <c r="D7" s="494" t="s">
        <v>9</v>
      </c>
      <c r="E7" s="494" t="s">
        <v>10</v>
      </c>
      <c r="F7" s="494" t="s">
        <v>9</v>
      </c>
      <c r="G7" s="494" t="s">
        <v>10</v>
      </c>
      <c r="H7" s="494" t="s">
        <v>9</v>
      </c>
      <c r="I7" s="494" t="s">
        <v>10</v>
      </c>
      <c r="J7" s="494" t="s">
        <v>9</v>
      </c>
      <c r="K7" s="494" t="s">
        <v>10</v>
      </c>
      <c r="L7" s="494" t="s">
        <v>9</v>
      </c>
      <c r="M7" s="494" t="s">
        <v>10</v>
      </c>
      <c r="N7" s="492" t="s">
        <v>9</v>
      </c>
      <c r="O7" s="492" t="s">
        <v>10</v>
      </c>
      <c r="P7" s="222" t="s">
        <v>11</v>
      </c>
      <c r="Q7" s="628"/>
    </row>
    <row r="8" spans="1:17" s="9" customFormat="1" ht="20.100000000000001" customHeight="1" thickBot="1">
      <c r="A8" s="623"/>
      <c r="B8" s="520" t="s">
        <v>271</v>
      </c>
      <c r="C8" s="520" t="s">
        <v>272</v>
      </c>
      <c r="D8" s="520" t="s">
        <v>271</v>
      </c>
      <c r="E8" s="520" t="s">
        <v>272</v>
      </c>
      <c r="F8" s="520" t="s">
        <v>271</v>
      </c>
      <c r="G8" s="520" t="s">
        <v>272</v>
      </c>
      <c r="H8" s="520" t="s">
        <v>271</v>
      </c>
      <c r="I8" s="520" t="s">
        <v>272</v>
      </c>
      <c r="J8" s="520" t="s">
        <v>271</v>
      </c>
      <c r="K8" s="520" t="s">
        <v>272</v>
      </c>
      <c r="L8" s="520" t="s">
        <v>271</v>
      </c>
      <c r="M8" s="520" t="s">
        <v>272</v>
      </c>
      <c r="N8" s="520" t="s">
        <v>271</v>
      </c>
      <c r="O8" s="520" t="s">
        <v>272</v>
      </c>
      <c r="P8" s="520" t="s">
        <v>273</v>
      </c>
      <c r="Q8" s="629"/>
    </row>
    <row r="9" spans="1:17" s="9" customFormat="1" ht="20.100000000000001" customHeight="1" thickTop="1">
      <c r="A9" s="106" t="s">
        <v>28</v>
      </c>
      <c r="B9" s="107">
        <v>10</v>
      </c>
      <c r="C9" s="107">
        <v>21</v>
      </c>
      <c r="D9" s="107">
        <v>0</v>
      </c>
      <c r="E9" s="107">
        <v>7</v>
      </c>
      <c r="F9" s="107">
        <v>1</v>
      </c>
      <c r="G9" s="107">
        <v>3</v>
      </c>
      <c r="H9" s="107">
        <v>1</v>
      </c>
      <c r="I9" s="107">
        <v>4</v>
      </c>
      <c r="J9" s="107">
        <v>7</v>
      </c>
      <c r="K9" s="107">
        <v>4</v>
      </c>
      <c r="L9" s="107">
        <v>0</v>
      </c>
      <c r="M9" s="107">
        <v>0</v>
      </c>
      <c r="N9" s="519">
        <f t="shared" ref="N9:O21" si="0">SUM(L9,J9,H9,F9,D9,B9)</f>
        <v>19</v>
      </c>
      <c r="O9" s="519">
        <f t="shared" si="0"/>
        <v>39</v>
      </c>
      <c r="P9" s="519">
        <f t="shared" ref="P9:P21" si="1">SUM(N9:O9)</f>
        <v>58</v>
      </c>
      <c r="Q9" s="306" t="s">
        <v>239</v>
      </c>
    </row>
    <row r="10" spans="1:17" s="9" customFormat="1" ht="20.100000000000001" customHeight="1">
      <c r="A10" s="504" t="s">
        <v>39</v>
      </c>
      <c r="B10" s="517">
        <v>1</v>
      </c>
      <c r="C10" s="517">
        <v>7</v>
      </c>
      <c r="D10" s="517">
        <v>2</v>
      </c>
      <c r="E10" s="517">
        <v>1</v>
      </c>
      <c r="F10" s="517">
        <v>2</v>
      </c>
      <c r="G10" s="517">
        <v>2</v>
      </c>
      <c r="H10" s="517">
        <v>0</v>
      </c>
      <c r="I10" s="517">
        <v>2</v>
      </c>
      <c r="J10" s="517">
        <v>3</v>
      </c>
      <c r="K10" s="517">
        <v>0</v>
      </c>
      <c r="L10" s="517">
        <v>0</v>
      </c>
      <c r="M10" s="517">
        <v>0</v>
      </c>
      <c r="N10" s="517">
        <f t="shared" si="0"/>
        <v>8</v>
      </c>
      <c r="O10" s="517">
        <f t="shared" si="0"/>
        <v>12</v>
      </c>
      <c r="P10" s="517">
        <f t="shared" si="1"/>
        <v>20</v>
      </c>
      <c r="Q10" s="512" t="s">
        <v>240</v>
      </c>
    </row>
    <row r="11" spans="1:17" s="9" customFormat="1" ht="20.100000000000001" customHeight="1">
      <c r="A11" s="504" t="s">
        <v>29</v>
      </c>
      <c r="B11" s="517">
        <v>5</v>
      </c>
      <c r="C11" s="517">
        <v>0</v>
      </c>
      <c r="D11" s="517">
        <v>0</v>
      </c>
      <c r="E11" s="517">
        <v>3</v>
      </c>
      <c r="F11" s="517">
        <v>0</v>
      </c>
      <c r="G11" s="517">
        <v>2</v>
      </c>
      <c r="H11" s="517">
        <v>0</v>
      </c>
      <c r="I11" s="517">
        <v>2</v>
      </c>
      <c r="J11" s="517">
        <v>1</v>
      </c>
      <c r="K11" s="517">
        <v>3</v>
      </c>
      <c r="L11" s="517">
        <v>0</v>
      </c>
      <c r="M11" s="517">
        <v>0</v>
      </c>
      <c r="N11" s="517">
        <f t="shared" si="0"/>
        <v>6</v>
      </c>
      <c r="O11" s="517">
        <f t="shared" si="0"/>
        <v>10</v>
      </c>
      <c r="P11" s="517">
        <f t="shared" si="1"/>
        <v>16</v>
      </c>
      <c r="Q11" s="512" t="s">
        <v>241</v>
      </c>
    </row>
    <row r="12" spans="1:17" s="9" customFormat="1" ht="20.100000000000001" customHeight="1">
      <c r="A12" s="504" t="s">
        <v>40</v>
      </c>
      <c r="B12" s="111">
        <v>5</v>
      </c>
      <c r="C12" s="111">
        <v>3</v>
      </c>
      <c r="D12" s="111">
        <v>1</v>
      </c>
      <c r="E12" s="111">
        <v>0</v>
      </c>
      <c r="F12" s="111">
        <v>2</v>
      </c>
      <c r="G12" s="111">
        <v>0</v>
      </c>
      <c r="H12" s="111">
        <v>4</v>
      </c>
      <c r="I12" s="111">
        <v>0</v>
      </c>
      <c r="J12" s="111">
        <v>6</v>
      </c>
      <c r="K12" s="111">
        <v>4</v>
      </c>
      <c r="L12" s="111">
        <v>0</v>
      </c>
      <c r="M12" s="111">
        <v>0</v>
      </c>
      <c r="N12" s="517">
        <f t="shared" si="0"/>
        <v>18</v>
      </c>
      <c r="O12" s="517">
        <f t="shared" si="0"/>
        <v>7</v>
      </c>
      <c r="P12" s="517">
        <f t="shared" si="1"/>
        <v>25</v>
      </c>
      <c r="Q12" s="512" t="s">
        <v>242</v>
      </c>
    </row>
    <row r="13" spans="1:17" s="9" customFormat="1" ht="20.100000000000001" customHeight="1">
      <c r="A13" s="504" t="s">
        <v>30</v>
      </c>
      <c r="B13" s="60">
        <v>3</v>
      </c>
      <c r="C13" s="60">
        <v>26</v>
      </c>
      <c r="D13" s="60">
        <v>3</v>
      </c>
      <c r="E13" s="60">
        <v>10</v>
      </c>
      <c r="F13" s="60">
        <v>4</v>
      </c>
      <c r="G13" s="60">
        <v>3</v>
      </c>
      <c r="H13" s="60">
        <v>0</v>
      </c>
      <c r="I13" s="60">
        <v>7</v>
      </c>
      <c r="J13" s="60">
        <v>0</v>
      </c>
      <c r="K13" s="60">
        <v>11</v>
      </c>
      <c r="L13" s="60">
        <v>1</v>
      </c>
      <c r="M13" s="60">
        <v>5</v>
      </c>
      <c r="N13" s="517">
        <f t="shared" si="0"/>
        <v>11</v>
      </c>
      <c r="O13" s="517">
        <f t="shared" si="0"/>
        <v>62</v>
      </c>
      <c r="P13" s="517">
        <f t="shared" si="1"/>
        <v>73</v>
      </c>
      <c r="Q13" s="512" t="s">
        <v>243</v>
      </c>
    </row>
    <row r="14" spans="1:17" s="9" customFormat="1" ht="20.100000000000001" customHeight="1">
      <c r="A14" s="504" t="s">
        <v>31</v>
      </c>
      <c r="B14" s="60">
        <v>6</v>
      </c>
      <c r="C14" s="60">
        <v>1</v>
      </c>
      <c r="D14" s="60">
        <v>2</v>
      </c>
      <c r="E14" s="60">
        <v>6</v>
      </c>
      <c r="F14" s="60">
        <v>5</v>
      </c>
      <c r="G14" s="60">
        <v>2</v>
      </c>
      <c r="H14" s="60">
        <v>2</v>
      </c>
      <c r="I14" s="60">
        <v>2</v>
      </c>
      <c r="J14" s="60">
        <v>6</v>
      </c>
      <c r="K14" s="60">
        <v>6</v>
      </c>
      <c r="L14" s="60">
        <v>0</v>
      </c>
      <c r="M14" s="60">
        <v>1</v>
      </c>
      <c r="N14" s="517">
        <f t="shared" si="0"/>
        <v>21</v>
      </c>
      <c r="O14" s="517">
        <f t="shared" si="0"/>
        <v>18</v>
      </c>
      <c r="P14" s="517">
        <f t="shared" si="1"/>
        <v>39</v>
      </c>
      <c r="Q14" s="512" t="s">
        <v>245</v>
      </c>
    </row>
    <row r="15" spans="1:17" s="9" customFormat="1" ht="20.100000000000001" customHeight="1">
      <c r="A15" s="504" t="s">
        <v>32</v>
      </c>
      <c r="B15" s="111">
        <v>2</v>
      </c>
      <c r="C15" s="111">
        <v>5</v>
      </c>
      <c r="D15" s="111">
        <v>0</v>
      </c>
      <c r="E15" s="111">
        <v>2</v>
      </c>
      <c r="F15" s="111">
        <v>3</v>
      </c>
      <c r="G15" s="111">
        <v>1</v>
      </c>
      <c r="H15" s="111">
        <v>0</v>
      </c>
      <c r="I15" s="111">
        <v>2</v>
      </c>
      <c r="J15" s="111">
        <v>3</v>
      </c>
      <c r="K15" s="111">
        <v>1</v>
      </c>
      <c r="L15" s="111">
        <v>0</v>
      </c>
      <c r="M15" s="111">
        <v>0</v>
      </c>
      <c r="N15" s="517">
        <f t="shared" si="0"/>
        <v>8</v>
      </c>
      <c r="O15" s="517">
        <f t="shared" si="0"/>
        <v>11</v>
      </c>
      <c r="P15" s="517">
        <f t="shared" si="1"/>
        <v>19</v>
      </c>
      <c r="Q15" s="512" t="s">
        <v>246</v>
      </c>
    </row>
    <row r="16" spans="1:17" s="9" customFormat="1" ht="20.100000000000001" customHeight="1">
      <c r="A16" s="504" t="s">
        <v>33</v>
      </c>
      <c r="B16" s="111">
        <v>5</v>
      </c>
      <c r="C16" s="111">
        <v>5</v>
      </c>
      <c r="D16" s="111">
        <v>1</v>
      </c>
      <c r="E16" s="111">
        <v>1</v>
      </c>
      <c r="F16" s="111">
        <v>7</v>
      </c>
      <c r="G16" s="111">
        <v>2</v>
      </c>
      <c r="H16" s="111">
        <v>1</v>
      </c>
      <c r="I16" s="111">
        <v>1</v>
      </c>
      <c r="J16" s="111">
        <v>6</v>
      </c>
      <c r="K16" s="111">
        <v>2</v>
      </c>
      <c r="L16" s="111">
        <v>0</v>
      </c>
      <c r="M16" s="111">
        <v>0</v>
      </c>
      <c r="N16" s="517">
        <f t="shared" si="0"/>
        <v>20</v>
      </c>
      <c r="O16" s="517">
        <f t="shared" si="0"/>
        <v>11</v>
      </c>
      <c r="P16" s="517">
        <f t="shared" si="1"/>
        <v>31</v>
      </c>
      <c r="Q16" s="512" t="s">
        <v>247</v>
      </c>
    </row>
    <row r="17" spans="1:17" s="9" customFormat="1" ht="20.100000000000001" customHeight="1">
      <c r="A17" s="87" t="s">
        <v>21</v>
      </c>
      <c r="B17" s="517">
        <v>11</v>
      </c>
      <c r="C17" s="517">
        <v>2</v>
      </c>
      <c r="D17" s="517">
        <v>5</v>
      </c>
      <c r="E17" s="517">
        <v>1</v>
      </c>
      <c r="F17" s="517">
        <v>3</v>
      </c>
      <c r="G17" s="517">
        <v>2</v>
      </c>
      <c r="H17" s="517">
        <v>3</v>
      </c>
      <c r="I17" s="517">
        <v>5</v>
      </c>
      <c r="J17" s="517">
        <v>1</v>
      </c>
      <c r="K17" s="517">
        <v>11</v>
      </c>
      <c r="L17" s="517">
        <v>0</v>
      </c>
      <c r="M17" s="517">
        <v>4</v>
      </c>
      <c r="N17" s="517">
        <f t="shared" si="0"/>
        <v>23</v>
      </c>
      <c r="O17" s="517">
        <f t="shared" si="0"/>
        <v>25</v>
      </c>
      <c r="P17" s="517">
        <f t="shared" si="1"/>
        <v>48</v>
      </c>
      <c r="Q17" s="512" t="s">
        <v>248</v>
      </c>
    </row>
    <row r="18" spans="1:17" s="9" customFormat="1" ht="20.100000000000001" customHeight="1">
      <c r="A18" s="87" t="s">
        <v>22</v>
      </c>
      <c r="B18" s="111">
        <v>0</v>
      </c>
      <c r="C18" s="111">
        <v>1</v>
      </c>
      <c r="D18" s="111">
        <v>0</v>
      </c>
      <c r="E18" s="111">
        <v>0</v>
      </c>
      <c r="F18" s="111">
        <v>0</v>
      </c>
      <c r="G18" s="111">
        <v>3</v>
      </c>
      <c r="H18" s="111">
        <v>1</v>
      </c>
      <c r="I18" s="111">
        <v>3</v>
      </c>
      <c r="J18" s="111">
        <v>3</v>
      </c>
      <c r="K18" s="111">
        <v>1</v>
      </c>
      <c r="L18" s="111">
        <v>0</v>
      </c>
      <c r="M18" s="111">
        <v>0</v>
      </c>
      <c r="N18" s="517">
        <f t="shared" si="0"/>
        <v>4</v>
      </c>
      <c r="O18" s="517">
        <f t="shared" si="0"/>
        <v>8</v>
      </c>
      <c r="P18" s="517">
        <f t="shared" si="1"/>
        <v>12</v>
      </c>
      <c r="Q18" s="512" t="s">
        <v>249</v>
      </c>
    </row>
    <row r="19" spans="1:17" s="9" customFormat="1" ht="20.100000000000001" customHeight="1">
      <c r="A19" s="504" t="s">
        <v>34</v>
      </c>
      <c r="B19" s="60">
        <v>2</v>
      </c>
      <c r="C19" s="60">
        <v>19</v>
      </c>
      <c r="D19" s="60">
        <v>0</v>
      </c>
      <c r="E19" s="60">
        <v>10</v>
      </c>
      <c r="F19" s="60">
        <v>2</v>
      </c>
      <c r="G19" s="60">
        <v>12</v>
      </c>
      <c r="H19" s="60">
        <v>1</v>
      </c>
      <c r="I19" s="60">
        <v>5</v>
      </c>
      <c r="J19" s="60">
        <v>1</v>
      </c>
      <c r="K19" s="60">
        <v>8</v>
      </c>
      <c r="L19" s="60">
        <v>0</v>
      </c>
      <c r="M19" s="60">
        <v>0</v>
      </c>
      <c r="N19" s="517">
        <f t="shared" si="0"/>
        <v>6</v>
      </c>
      <c r="O19" s="517">
        <f t="shared" si="0"/>
        <v>54</v>
      </c>
      <c r="P19" s="517">
        <f t="shared" si="1"/>
        <v>60</v>
      </c>
      <c r="Q19" s="512" t="s">
        <v>250</v>
      </c>
    </row>
    <row r="20" spans="1:17" s="9" customFormat="1" ht="20.100000000000001" customHeight="1">
      <c r="A20" s="504" t="s">
        <v>35</v>
      </c>
      <c r="B20" s="111">
        <v>5</v>
      </c>
      <c r="C20" s="111">
        <v>5</v>
      </c>
      <c r="D20" s="111">
        <v>2</v>
      </c>
      <c r="E20" s="111">
        <v>1</v>
      </c>
      <c r="F20" s="111">
        <v>3</v>
      </c>
      <c r="G20" s="111">
        <v>3</v>
      </c>
      <c r="H20" s="111">
        <v>1</v>
      </c>
      <c r="I20" s="111">
        <v>2</v>
      </c>
      <c r="J20" s="111">
        <v>4</v>
      </c>
      <c r="K20" s="111">
        <v>1</v>
      </c>
      <c r="L20" s="111">
        <v>0</v>
      </c>
      <c r="M20" s="111">
        <v>0</v>
      </c>
      <c r="N20" s="517">
        <f t="shared" si="0"/>
        <v>15</v>
      </c>
      <c r="O20" s="517">
        <f t="shared" si="0"/>
        <v>12</v>
      </c>
      <c r="P20" s="517">
        <f t="shared" si="1"/>
        <v>27</v>
      </c>
      <c r="Q20" s="512" t="s">
        <v>251</v>
      </c>
    </row>
    <row r="21" spans="1:17" s="9" customFormat="1" ht="20.100000000000001" customHeight="1" thickBot="1">
      <c r="A21" s="108" t="s">
        <v>37</v>
      </c>
      <c r="B21" s="109">
        <v>0</v>
      </c>
      <c r="C21" s="109">
        <v>0</v>
      </c>
      <c r="D21" s="109">
        <v>2</v>
      </c>
      <c r="E21" s="109">
        <v>0</v>
      </c>
      <c r="F21" s="109">
        <v>2</v>
      </c>
      <c r="G21" s="109">
        <v>4</v>
      </c>
      <c r="H21" s="109">
        <v>0</v>
      </c>
      <c r="I21" s="109">
        <v>4</v>
      </c>
      <c r="J21" s="109">
        <v>0</v>
      </c>
      <c r="K21" s="109">
        <v>4</v>
      </c>
      <c r="L21" s="109">
        <v>1</v>
      </c>
      <c r="M21" s="109">
        <v>0</v>
      </c>
      <c r="N21" s="110">
        <f t="shared" si="0"/>
        <v>5</v>
      </c>
      <c r="O21" s="110">
        <f t="shared" si="0"/>
        <v>12</v>
      </c>
      <c r="P21" s="110">
        <f t="shared" si="1"/>
        <v>17</v>
      </c>
      <c r="Q21" s="189" t="s">
        <v>253</v>
      </c>
    </row>
    <row r="22" spans="1:17" s="9" customFormat="1" ht="20.100000000000001" customHeight="1" thickTop="1" thickBot="1">
      <c r="A22" s="514" t="s">
        <v>0</v>
      </c>
      <c r="B22" s="88">
        <f>SUM(B9:B21)</f>
        <v>55</v>
      </c>
      <c r="C22" s="88">
        <f t="shared" ref="C22:M22" si="2">SUM(C9:C21)</f>
        <v>95</v>
      </c>
      <c r="D22" s="88">
        <f t="shared" si="2"/>
        <v>18</v>
      </c>
      <c r="E22" s="88">
        <f t="shared" si="2"/>
        <v>42</v>
      </c>
      <c r="F22" s="88">
        <f t="shared" si="2"/>
        <v>34</v>
      </c>
      <c r="G22" s="88">
        <f t="shared" si="2"/>
        <v>39</v>
      </c>
      <c r="H22" s="88">
        <f t="shared" si="2"/>
        <v>14</v>
      </c>
      <c r="I22" s="88">
        <f t="shared" si="2"/>
        <v>39</v>
      </c>
      <c r="J22" s="88">
        <f t="shared" si="2"/>
        <v>41</v>
      </c>
      <c r="K22" s="88">
        <f t="shared" si="2"/>
        <v>56</v>
      </c>
      <c r="L22" s="88">
        <f t="shared" si="2"/>
        <v>2</v>
      </c>
      <c r="M22" s="88">
        <f t="shared" si="2"/>
        <v>10</v>
      </c>
      <c r="N22" s="88">
        <f t="shared" ref="N22:P22" si="3">SUM(N9:N21)</f>
        <v>164</v>
      </c>
      <c r="O22" s="88">
        <f t="shared" si="3"/>
        <v>281</v>
      </c>
      <c r="P22" s="88">
        <f t="shared" si="3"/>
        <v>445</v>
      </c>
      <c r="Q22" s="511" t="s">
        <v>254</v>
      </c>
    </row>
    <row r="23" spans="1:17" ht="13.5" hidden="1" thickTop="1">
      <c r="A23" s="513"/>
      <c r="B23" s="513"/>
      <c r="C23" s="513"/>
      <c r="D23" s="513"/>
      <c r="E23" s="513"/>
      <c r="F23" s="513"/>
      <c r="G23" s="513"/>
      <c r="H23" s="513"/>
      <c r="I23" s="513"/>
      <c r="J23" s="513"/>
      <c r="K23" s="513"/>
      <c r="L23" s="513"/>
      <c r="M23" s="513"/>
      <c r="N23" s="513"/>
      <c r="O23" s="11"/>
      <c r="P23" s="513"/>
    </row>
    <row r="24" spans="1:17" ht="13.5" hidden="1" thickTop="1">
      <c r="A24" s="513"/>
      <c r="B24" s="513"/>
      <c r="C24" s="513"/>
      <c r="D24" s="513"/>
      <c r="E24" s="513"/>
      <c r="F24" s="513"/>
      <c r="G24" s="513"/>
      <c r="H24" s="513"/>
      <c r="I24" s="513"/>
      <c r="J24" s="513"/>
      <c r="K24" s="513"/>
      <c r="L24" s="513"/>
      <c r="M24" s="513"/>
      <c r="N24" s="513"/>
      <c r="O24" s="11"/>
      <c r="P24" s="513"/>
    </row>
    <row r="25" spans="1:17" ht="13.5" hidden="1" thickTop="1">
      <c r="A25" s="513"/>
      <c r="B25" s="513"/>
      <c r="C25" s="513"/>
      <c r="D25" s="513"/>
      <c r="E25" s="513"/>
      <c r="F25" s="513"/>
      <c r="G25" s="513"/>
      <c r="H25" s="513"/>
      <c r="I25" s="513"/>
      <c r="J25" s="513"/>
      <c r="K25" s="513"/>
      <c r="L25" s="513"/>
      <c r="M25" s="513"/>
      <c r="N25" s="513"/>
      <c r="O25" s="11"/>
      <c r="P25" s="513"/>
    </row>
    <row r="26" spans="1:17" ht="13.5" hidden="1" thickTop="1"/>
    <row r="27" spans="1:17" ht="13.5" hidden="1" thickTop="1"/>
    <row r="28" spans="1:17" ht="13.5" hidden="1" thickTop="1"/>
    <row r="29" spans="1:17" ht="13.5" hidden="1" thickTop="1"/>
    <row r="30" spans="1:17" ht="13.5" hidden="1" thickTop="1"/>
    <row r="31" spans="1:17" ht="13.5" thickTop="1"/>
  </sheetData>
  <mergeCells count="19">
    <mergeCell ref="F6:G6"/>
    <mergeCell ref="H6:I6"/>
    <mergeCell ref="J6:K6"/>
    <mergeCell ref="L6:M6"/>
    <mergeCell ref="N6:P6"/>
    <mergeCell ref="A2:Q2"/>
    <mergeCell ref="A3:Q3"/>
    <mergeCell ref="P4:Q4"/>
    <mergeCell ref="A5:A8"/>
    <mergeCell ref="B5:C5"/>
    <mergeCell ref="D5:E5"/>
    <mergeCell ref="F5:G5"/>
    <mergeCell ref="H5:I5"/>
    <mergeCell ref="J5:K5"/>
    <mergeCell ref="L5:M5"/>
    <mergeCell ref="N5:P5"/>
    <mergeCell ref="Q5:Q8"/>
    <mergeCell ref="B6:C6"/>
    <mergeCell ref="D6:E6"/>
  </mergeCells>
  <printOptions horizontalCentered="1"/>
  <pageMargins left="1" right="1" top="1" bottom="1" header="1" footer="1"/>
  <pageSetup paperSize="9" scale="85" orientation="landscape" r:id="rId1"/>
  <headerFooter alignWithMargins="0">
    <oddFooter>&amp;C&amp;"Arial,Bold"&amp;12 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25"/>
  <sheetViews>
    <sheetView rightToLeft="1" view="pageBreakPreview" zoomScale="80" zoomScaleNormal="79" zoomScaleSheetLayoutView="80" workbookViewId="0">
      <selection activeCell="B12" sqref="B12:M12"/>
    </sheetView>
  </sheetViews>
  <sheetFormatPr defaultRowHeight="12.75"/>
  <cols>
    <col min="1" max="1" width="11.85546875" customWidth="1"/>
    <col min="2" max="3" width="8" customWidth="1"/>
    <col min="4" max="4" width="7.42578125" customWidth="1"/>
    <col min="5" max="6" width="8.5703125" customWidth="1"/>
    <col min="7" max="7" width="8.140625" customWidth="1"/>
    <col min="8" max="10" width="8" customWidth="1"/>
    <col min="11" max="11" width="7.28515625" customWidth="1"/>
    <col min="12" max="12" width="8" customWidth="1"/>
    <col min="13" max="13" width="7.85546875" customWidth="1"/>
    <col min="14" max="14" width="8.140625" customWidth="1"/>
    <col min="15" max="15" width="7.85546875" customWidth="1"/>
    <col min="16" max="16" width="8.5703125" customWidth="1"/>
    <col min="17" max="17" width="16" customWidth="1"/>
  </cols>
  <sheetData>
    <row r="1" spans="1:17" s="3" customFormat="1" ht="28.5" customHeight="1">
      <c r="A1" s="640" t="s">
        <v>625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</row>
    <row r="2" spans="1:17" s="3" customFormat="1" ht="30.75" customHeight="1">
      <c r="A2" s="759" t="s">
        <v>626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</row>
    <row r="3" spans="1:17" s="3" customFormat="1" ht="24.75" customHeight="1" thickBot="1">
      <c r="A3" s="765" t="s">
        <v>227</v>
      </c>
      <c r="B3" s="765"/>
      <c r="C3" s="765"/>
      <c r="D3" s="765"/>
      <c r="E3" s="765"/>
      <c r="F3" s="765"/>
      <c r="G3" s="765"/>
      <c r="H3" s="765"/>
      <c r="I3" s="765"/>
      <c r="J3" s="45"/>
      <c r="K3" s="45"/>
      <c r="L3" s="45"/>
      <c r="M3" s="45"/>
      <c r="N3" s="45"/>
      <c r="O3" s="672" t="s">
        <v>331</v>
      </c>
      <c r="P3" s="672"/>
      <c r="Q3" s="672"/>
    </row>
    <row r="4" spans="1:17" ht="20.100000000000001" customHeight="1" thickTop="1">
      <c r="A4" s="766" t="s">
        <v>1</v>
      </c>
      <c r="B4" s="761" t="s">
        <v>27</v>
      </c>
      <c r="C4" s="761"/>
      <c r="D4" s="761" t="s">
        <v>3</v>
      </c>
      <c r="E4" s="761"/>
      <c r="F4" s="761" t="s">
        <v>4</v>
      </c>
      <c r="G4" s="761"/>
      <c r="H4" s="761" t="s">
        <v>5</v>
      </c>
      <c r="I4" s="761"/>
      <c r="J4" s="761" t="s">
        <v>6</v>
      </c>
      <c r="K4" s="761"/>
      <c r="L4" s="761" t="s">
        <v>7</v>
      </c>
      <c r="M4" s="761"/>
      <c r="N4" s="761" t="s">
        <v>8</v>
      </c>
      <c r="O4" s="761"/>
      <c r="P4" s="761"/>
      <c r="Q4" s="761" t="s">
        <v>238</v>
      </c>
    </row>
    <row r="5" spans="1:17" ht="20.100000000000001" customHeight="1">
      <c r="A5" s="767"/>
      <c r="B5" s="764" t="s">
        <v>281</v>
      </c>
      <c r="C5" s="764"/>
      <c r="D5" s="764" t="s">
        <v>282</v>
      </c>
      <c r="E5" s="764"/>
      <c r="F5" s="764" t="s">
        <v>283</v>
      </c>
      <c r="G5" s="764"/>
      <c r="H5" s="764" t="s">
        <v>284</v>
      </c>
      <c r="I5" s="764"/>
      <c r="J5" s="764" t="s">
        <v>285</v>
      </c>
      <c r="K5" s="764"/>
      <c r="L5" s="764" t="s">
        <v>329</v>
      </c>
      <c r="M5" s="764"/>
      <c r="N5" s="764" t="s">
        <v>254</v>
      </c>
      <c r="O5" s="764"/>
      <c r="P5" s="506"/>
      <c r="Q5" s="762"/>
    </row>
    <row r="6" spans="1:17" ht="20.100000000000001" customHeight="1">
      <c r="A6" s="767"/>
      <c r="B6" s="510" t="s">
        <v>9</v>
      </c>
      <c r="C6" s="510" t="s">
        <v>10</v>
      </c>
      <c r="D6" s="510" t="s">
        <v>9</v>
      </c>
      <c r="E6" s="510" t="s">
        <v>10</v>
      </c>
      <c r="F6" s="510" t="s">
        <v>9</v>
      </c>
      <c r="G6" s="510" t="s">
        <v>10</v>
      </c>
      <c r="H6" s="510" t="s">
        <v>9</v>
      </c>
      <c r="I6" s="510" t="s">
        <v>10</v>
      </c>
      <c r="J6" s="510" t="s">
        <v>9</v>
      </c>
      <c r="K6" s="510" t="s">
        <v>10</v>
      </c>
      <c r="L6" s="510" t="s">
        <v>9</v>
      </c>
      <c r="M6" s="510" t="s">
        <v>10</v>
      </c>
      <c r="N6" s="510" t="s">
        <v>9</v>
      </c>
      <c r="O6" s="510" t="s">
        <v>10</v>
      </c>
      <c r="P6" s="507" t="s">
        <v>11</v>
      </c>
      <c r="Q6" s="762"/>
    </row>
    <row r="7" spans="1:17" ht="20.100000000000001" customHeight="1" thickBot="1">
      <c r="A7" s="523"/>
      <c r="B7" s="508" t="s">
        <v>271</v>
      </c>
      <c r="C7" s="508" t="s">
        <v>272</v>
      </c>
      <c r="D7" s="508" t="s">
        <v>271</v>
      </c>
      <c r="E7" s="508" t="s">
        <v>272</v>
      </c>
      <c r="F7" s="508" t="s">
        <v>271</v>
      </c>
      <c r="G7" s="508" t="s">
        <v>272</v>
      </c>
      <c r="H7" s="508" t="s">
        <v>271</v>
      </c>
      <c r="I7" s="508" t="s">
        <v>272</v>
      </c>
      <c r="J7" s="508" t="s">
        <v>271</v>
      </c>
      <c r="K7" s="508" t="s">
        <v>272</v>
      </c>
      <c r="L7" s="508" t="s">
        <v>271</v>
      </c>
      <c r="M7" s="508" t="s">
        <v>272</v>
      </c>
      <c r="N7" s="508" t="s">
        <v>271</v>
      </c>
      <c r="O7" s="508" t="s">
        <v>272</v>
      </c>
      <c r="P7" s="508" t="s">
        <v>273</v>
      </c>
      <c r="Q7" s="763"/>
    </row>
    <row r="8" spans="1:17" ht="20.100000000000001" customHeight="1" thickTop="1">
      <c r="A8" s="68" t="s">
        <v>28</v>
      </c>
      <c r="B8" s="89">
        <v>10</v>
      </c>
      <c r="C8" s="89">
        <v>21</v>
      </c>
      <c r="D8" s="89">
        <v>0</v>
      </c>
      <c r="E8" s="89">
        <v>7</v>
      </c>
      <c r="F8" s="89">
        <v>1</v>
      </c>
      <c r="G8" s="89">
        <v>3</v>
      </c>
      <c r="H8" s="89">
        <v>1</v>
      </c>
      <c r="I8" s="89">
        <v>4</v>
      </c>
      <c r="J8" s="89">
        <v>7</v>
      </c>
      <c r="K8" s="89">
        <v>4</v>
      </c>
      <c r="L8" s="89">
        <v>0</v>
      </c>
      <c r="M8" s="89">
        <v>0</v>
      </c>
      <c r="N8" s="527">
        <f t="shared" ref="N8:O20" si="0">SUM(L8,J8,H8,F8,D8,B8)</f>
        <v>19</v>
      </c>
      <c r="O8" s="527">
        <f t="shared" si="0"/>
        <v>39</v>
      </c>
      <c r="P8" s="60">
        <f t="shared" ref="P8:P20" si="1">SUM(N8:O8)</f>
        <v>58</v>
      </c>
      <c r="Q8" s="208" t="s">
        <v>239</v>
      </c>
    </row>
    <row r="9" spans="1:17" ht="20.100000000000001" customHeight="1">
      <c r="A9" s="516" t="s">
        <v>39</v>
      </c>
      <c r="B9" s="60">
        <v>1</v>
      </c>
      <c r="C9" s="60">
        <v>12</v>
      </c>
      <c r="D9" s="60">
        <v>3</v>
      </c>
      <c r="E9" s="60">
        <v>0</v>
      </c>
      <c r="F9" s="60">
        <v>1</v>
      </c>
      <c r="G9" s="60">
        <v>2</v>
      </c>
      <c r="H9" s="60">
        <v>0</v>
      </c>
      <c r="I9" s="60">
        <v>2</v>
      </c>
      <c r="J9" s="60">
        <v>3</v>
      </c>
      <c r="K9" s="60">
        <v>0</v>
      </c>
      <c r="L9" s="60">
        <v>0</v>
      </c>
      <c r="M9" s="60">
        <v>0</v>
      </c>
      <c r="N9" s="527">
        <f t="shared" si="0"/>
        <v>8</v>
      </c>
      <c r="O9" s="527">
        <f t="shared" si="0"/>
        <v>16</v>
      </c>
      <c r="P9" s="60">
        <f t="shared" si="1"/>
        <v>24</v>
      </c>
      <c r="Q9" s="200" t="s">
        <v>240</v>
      </c>
    </row>
    <row r="10" spans="1:17" ht="20.100000000000001" customHeight="1">
      <c r="A10" s="516" t="s">
        <v>29</v>
      </c>
      <c r="B10" s="60">
        <v>5</v>
      </c>
      <c r="C10" s="60">
        <v>0</v>
      </c>
      <c r="D10" s="60">
        <v>0</v>
      </c>
      <c r="E10" s="60">
        <v>3</v>
      </c>
      <c r="F10" s="60">
        <v>0</v>
      </c>
      <c r="G10" s="60">
        <v>2</v>
      </c>
      <c r="H10" s="60">
        <v>0</v>
      </c>
      <c r="I10" s="60">
        <v>2</v>
      </c>
      <c r="J10" s="60">
        <v>1</v>
      </c>
      <c r="K10" s="60">
        <v>3</v>
      </c>
      <c r="L10" s="60">
        <v>0</v>
      </c>
      <c r="M10" s="60">
        <v>0</v>
      </c>
      <c r="N10" s="527">
        <f t="shared" si="0"/>
        <v>6</v>
      </c>
      <c r="O10" s="527">
        <f t="shared" si="0"/>
        <v>10</v>
      </c>
      <c r="P10" s="60">
        <f t="shared" si="1"/>
        <v>16</v>
      </c>
      <c r="Q10" s="200" t="s">
        <v>241</v>
      </c>
    </row>
    <row r="11" spans="1:17" ht="20.100000000000001" customHeight="1">
      <c r="A11" s="516" t="s">
        <v>40</v>
      </c>
      <c r="B11" s="60">
        <v>4</v>
      </c>
      <c r="C11" s="60">
        <v>1</v>
      </c>
      <c r="D11" s="60">
        <v>2</v>
      </c>
      <c r="E11" s="60">
        <v>1</v>
      </c>
      <c r="F11" s="60">
        <v>1</v>
      </c>
      <c r="G11" s="60">
        <v>1</v>
      </c>
      <c r="H11" s="60">
        <v>4</v>
      </c>
      <c r="I11" s="60">
        <v>0</v>
      </c>
      <c r="J11" s="60">
        <v>5</v>
      </c>
      <c r="K11" s="60">
        <v>3</v>
      </c>
      <c r="L11" s="60">
        <v>0</v>
      </c>
      <c r="M11" s="60">
        <v>0</v>
      </c>
      <c r="N11" s="527">
        <f t="shared" si="0"/>
        <v>16</v>
      </c>
      <c r="O11" s="527">
        <f t="shared" si="0"/>
        <v>6</v>
      </c>
      <c r="P11" s="60">
        <f t="shared" si="1"/>
        <v>22</v>
      </c>
      <c r="Q11" s="200" t="s">
        <v>242</v>
      </c>
    </row>
    <row r="12" spans="1:17" ht="20.100000000000001" customHeight="1">
      <c r="A12" s="516" t="s">
        <v>30</v>
      </c>
      <c r="B12" s="60">
        <v>3</v>
      </c>
      <c r="C12" s="60">
        <v>26</v>
      </c>
      <c r="D12" s="60">
        <v>3</v>
      </c>
      <c r="E12" s="60">
        <v>10</v>
      </c>
      <c r="F12" s="60">
        <v>4</v>
      </c>
      <c r="G12" s="60">
        <v>3</v>
      </c>
      <c r="H12" s="60">
        <v>0</v>
      </c>
      <c r="I12" s="60">
        <v>7</v>
      </c>
      <c r="J12" s="60">
        <v>0</v>
      </c>
      <c r="K12" s="60">
        <v>11</v>
      </c>
      <c r="L12" s="60">
        <v>1</v>
      </c>
      <c r="M12" s="60">
        <v>5</v>
      </c>
      <c r="N12" s="527">
        <f t="shared" si="0"/>
        <v>11</v>
      </c>
      <c r="O12" s="527">
        <f t="shared" si="0"/>
        <v>62</v>
      </c>
      <c r="P12" s="60">
        <f t="shared" si="1"/>
        <v>73</v>
      </c>
      <c r="Q12" s="200" t="s">
        <v>243</v>
      </c>
    </row>
    <row r="13" spans="1:17" ht="20.100000000000001" customHeight="1">
      <c r="A13" s="516" t="s">
        <v>31</v>
      </c>
      <c r="B13" s="60">
        <v>6</v>
      </c>
      <c r="C13" s="60">
        <v>1</v>
      </c>
      <c r="D13" s="60">
        <v>2</v>
      </c>
      <c r="E13" s="60">
        <v>6</v>
      </c>
      <c r="F13" s="60">
        <v>5</v>
      </c>
      <c r="G13" s="60">
        <v>2</v>
      </c>
      <c r="H13" s="60">
        <v>2</v>
      </c>
      <c r="I13" s="60">
        <v>2</v>
      </c>
      <c r="J13" s="60">
        <v>6</v>
      </c>
      <c r="K13" s="60">
        <v>6</v>
      </c>
      <c r="L13" s="60">
        <v>0</v>
      </c>
      <c r="M13" s="60">
        <v>1</v>
      </c>
      <c r="N13" s="527">
        <f t="shared" si="0"/>
        <v>21</v>
      </c>
      <c r="O13" s="527">
        <f t="shared" si="0"/>
        <v>18</v>
      </c>
      <c r="P13" s="60">
        <f t="shared" si="1"/>
        <v>39</v>
      </c>
      <c r="Q13" s="200" t="s">
        <v>245</v>
      </c>
    </row>
    <row r="14" spans="1:17" ht="20.100000000000001" customHeight="1">
      <c r="A14" s="516" t="s">
        <v>32</v>
      </c>
      <c r="B14" s="112">
        <v>2</v>
      </c>
      <c r="C14" s="112">
        <v>5</v>
      </c>
      <c r="D14" s="112">
        <v>0</v>
      </c>
      <c r="E14" s="112">
        <v>2</v>
      </c>
      <c r="F14" s="112">
        <v>3</v>
      </c>
      <c r="G14" s="112">
        <v>1</v>
      </c>
      <c r="H14" s="112">
        <v>0</v>
      </c>
      <c r="I14" s="112">
        <v>2</v>
      </c>
      <c r="J14" s="112">
        <v>3</v>
      </c>
      <c r="K14" s="112">
        <v>1</v>
      </c>
      <c r="L14" s="112">
        <v>0</v>
      </c>
      <c r="M14" s="112">
        <v>0</v>
      </c>
      <c r="N14" s="527">
        <f t="shared" si="0"/>
        <v>8</v>
      </c>
      <c r="O14" s="527">
        <f t="shared" si="0"/>
        <v>11</v>
      </c>
      <c r="P14" s="60">
        <f t="shared" si="1"/>
        <v>19</v>
      </c>
      <c r="Q14" s="200" t="s">
        <v>246</v>
      </c>
    </row>
    <row r="15" spans="1:17" ht="20.100000000000001" customHeight="1">
      <c r="A15" s="516" t="s">
        <v>33</v>
      </c>
      <c r="B15" s="60">
        <v>5</v>
      </c>
      <c r="C15" s="60">
        <v>5</v>
      </c>
      <c r="D15" s="60">
        <v>1</v>
      </c>
      <c r="E15" s="60">
        <v>1</v>
      </c>
      <c r="F15" s="60">
        <v>7</v>
      </c>
      <c r="G15" s="60">
        <v>2</v>
      </c>
      <c r="H15" s="60">
        <v>1</v>
      </c>
      <c r="I15" s="60">
        <v>1</v>
      </c>
      <c r="J15" s="60">
        <v>6</v>
      </c>
      <c r="K15" s="60">
        <v>2</v>
      </c>
      <c r="L15" s="60">
        <v>0</v>
      </c>
      <c r="M15" s="60">
        <v>0</v>
      </c>
      <c r="N15" s="527">
        <f t="shared" si="0"/>
        <v>20</v>
      </c>
      <c r="O15" s="527">
        <f t="shared" si="0"/>
        <v>11</v>
      </c>
      <c r="P15" s="60">
        <f t="shared" si="1"/>
        <v>31</v>
      </c>
      <c r="Q15" s="200" t="s">
        <v>247</v>
      </c>
    </row>
    <row r="16" spans="1:17" ht="20.100000000000001" customHeight="1">
      <c r="A16" s="113" t="s">
        <v>21</v>
      </c>
      <c r="B16" s="60">
        <v>11</v>
      </c>
      <c r="C16" s="60">
        <v>2</v>
      </c>
      <c r="D16" s="60">
        <v>5</v>
      </c>
      <c r="E16" s="60">
        <v>1</v>
      </c>
      <c r="F16" s="60">
        <v>3</v>
      </c>
      <c r="G16" s="60">
        <v>2</v>
      </c>
      <c r="H16" s="60">
        <v>3</v>
      </c>
      <c r="I16" s="60">
        <v>5</v>
      </c>
      <c r="J16" s="60">
        <v>1</v>
      </c>
      <c r="K16" s="60">
        <v>11</v>
      </c>
      <c r="L16" s="60">
        <v>0</v>
      </c>
      <c r="M16" s="60">
        <v>4</v>
      </c>
      <c r="N16" s="527">
        <f t="shared" si="0"/>
        <v>23</v>
      </c>
      <c r="O16" s="527">
        <f t="shared" si="0"/>
        <v>25</v>
      </c>
      <c r="P16" s="60">
        <f t="shared" si="1"/>
        <v>48</v>
      </c>
      <c r="Q16" s="200" t="s">
        <v>248</v>
      </c>
    </row>
    <row r="17" spans="1:17" ht="20.100000000000001" customHeight="1">
      <c r="A17" s="516" t="s">
        <v>22</v>
      </c>
      <c r="B17" s="60">
        <v>7</v>
      </c>
      <c r="C17" s="60">
        <v>5</v>
      </c>
      <c r="D17" s="60">
        <v>0</v>
      </c>
      <c r="E17" s="60">
        <v>0</v>
      </c>
      <c r="F17" s="60">
        <v>0</v>
      </c>
      <c r="G17" s="60">
        <v>3</v>
      </c>
      <c r="H17" s="60">
        <v>1</v>
      </c>
      <c r="I17" s="60">
        <v>3</v>
      </c>
      <c r="J17" s="60">
        <v>3</v>
      </c>
      <c r="K17" s="60">
        <v>1</v>
      </c>
      <c r="L17" s="60">
        <v>0</v>
      </c>
      <c r="M17" s="60">
        <v>0</v>
      </c>
      <c r="N17" s="527">
        <f t="shared" si="0"/>
        <v>11</v>
      </c>
      <c r="O17" s="527">
        <f t="shared" si="0"/>
        <v>12</v>
      </c>
      <c r="P17" s="60">
        <f t="shared" si="1"/>
        <v>23</v>
      </c>
      <c r="Q17" s="200" t="s">
        <v>249</v>
      </c>
    </row>
    <row r="18" spans="1:17" ht="20.100000000000001" customHeight="1">
      <c r="A18" s="516" t="s">
        <v>34</v>
      </c>
      <c r="B18" s="60">
        <v>2</v>
      </c>
      <c r="C18" s="60">
        <v>19</v>
      </c>
      <c r="D18" s="60">
        <v>0</v>
      </c>
      <c r="E18" s="60">
        <v>10</v>
      </c>
      <c r="F18" s="60">
        <v>2</v>
      </c>
      <c r="G18" s="60">
        <v>12</v>
      </c>
      <c r="H18" s="60">
        <v>1</v>
      </c>
      <c r="I18" s="60">
        <v>5</v>
      </c>
      <c r="J18" s="60">
        <v>1</v>
      </c>
      <c r="K18" s="60">
        <v>8</v>
      </c>
      <c r="L18" s="60">
        <v>0</v>
      </c>
      <c r="M18" s="60">
        <v>0</v>
      </c>
      <c r="N18" s="527">
        <f t="shared" si="0"/>
        <v>6</v>
      </c>
      <c r="O18" s="527">
        <f t="shared" si="0"/>
        <v>54</v>
      </c>
      <c r="P18" s="60">
        <f t="shared" si="1"/>
        <v>60</v>
      </c>
      <c r="Q18" s="200" t="s">
        <v>250</v>
      </c>
    </row>
    <row r="19" spans="1:17" ht="20.100000000000001" customHeight="1">
      <c r="A19" s="516" t="s">
        <v>35</v>
      </c>
      <c r="B19" s="60">
        <v>5</v>
      </c>
      <c r="C19" s="60">
        <v>5</v>
      </c>
      <c r="D19" s="60">
        <v>2</v>
      </c>
      <c r="E19" s="60">
        <v>1</v>
      </c>
      <c r="F19" s="60">
        <v>3</v>
      </c>
      <c r="G19" s="60">
        <v>0</v>
      </c>
      <c r="H19" s="60">
        <v>2</v>
      </c>
      <c r="I19" s="60">
        <v>3</v>
      </c>
      <c r="J19" s="60">
        <v>3</v>
      </c>
      <c r="K19" s="60">
        <v>1</v>
      </c>
      <c r="L19" s="60">
        <v>0</v>
      </c>
      <c r="M19" s="60">
        <v>0</v>
      </c>
      <c r="N19" s="527">
        <f t="shared" si="0"/>
        <v>15</v>
      </c>
      <c r="O19" s="527">
        <f t="shared" si="0"/>
        <v>10</v>
      </c>
      <c r="P19" s="60">
        <f t="shared" si="1"/>
        <v>25</v>
      </c>
      <c r="Q19" s="200" t="s">
        <v>251</v>
      </c>
    </row>
    <row r="20" spans="1:17" ht="20.100000000000001" customHeight="1" thickBot="1">
      <c r="A20" s="118" t="s">
        <v>37</v>
      </c>
      <c r="B20" s="64">
        <v>0</v>
      </c>
      <c r="C20" s="64">
        <v>0</v>
      </c>
      <c r="D20" s="64">
        <v>2</v>
      </c>
      <c r="E20" s="64">
        <v>0</v>
      </c>
      <c r="F20" s="64">
        <v>2</v>
      </c>
      <c r="G20" s="64">
        <v>4</v>
      </c>
      <c r="H20" s="64">
        <v>0</v>
      </c>
      <c r="I20" s="64">
        <v>4</v>
      </c>
      <c r="J20" s="64">
        <v>0</v>
      </c>
      <c r="K20" s="64">
        <v>4</v>
      </c>
      <c r="L20" s="64">
        <v>1</v>
      </c>
      <c r="M20" s="64">
        <v>0</v>
      </c>
      <c r="N20" s="80">
        <f t="shared" si="0"/>
        <v>5</v>
      </c>
      <c r="O20" s="80">
        <f t="shared" si="0"/>
        <v>12</v>
      </c>
      <c r="P20" s="64">
        <f t="shared" si="1"/>
        <v>17</v>
      </c>
      <c r="Q20" s="209" t="s">
        <v>253</v>
      </c>
    </row>
    <row r="21" spans="1:17" ht="20.100000000000001" customHeight="1" thickTop="1" thickBot="1">
      <c r="A21" s="526" t="s">
        <v>0</v>
      </c>
      <c r="B21" s="58">
        <f t="shared" ref="B21:P21" si="2">SUM(B8:B20)</f>
        <v>61</v>
      </c>
      <c r="C21" s="58">
        <f t="shared" si="2"/>
        <v>102</v>
      </c>
      <c r="D21" s="58">
        <f t="shared" si="2"/>
        <v>20</v>
      </c>
      <c r="E21" s="58">
        <f t="shared" si="2"/>
        <v>42</v>
      </c>
      <c r="F21" s="58">
        <f t="shared" si="2"/>
        <v>32</v>
      </c>
      <c r="G21" s="58">
        <f t="shared" si="2"/>
        <v>37</v>
      </c>
      <c r="H21" s="58">
        <f t="shared" si="2"/>
        <v>15</v>
      </c>
      <c r="I21" s="58">
        <f t="shared" si="2"/>
        <v>40</v>
      </c>
      <c r="J21" s="58">
        <f t="shared" si="2"/>
        <v>39</v>
      </c>
      <c r="K21" s="58">
        <f t="shared" si="2"/>
        <v>55</v>
      </c>
      <c r="L21" s="58">
        <f t="shared" si="2"/>
        <v>2</v>
      </c>
      <c r="M21" s="58">
        <f t="shared" si="2"/>
        <v>10</v>
      </c>
      <c r="N21" s="58">
        <f t="shared" si="2"/>
        <v>169</v>
      </c>
      <c r="O21" s="58">
        <f t="shared" si="2"/>
        <v>286</v>
      </c>
      <c r="P21" s="58">
        <f t="shared" si="2"/>
        <v>455</v>
      </c>
      <c r="Q21" s="210" t="s">
        <v>254</v>
      </c>
    </row>
    <row r="22" spans="1:17" ht="13.5" thickTop="1"/>
    <row r="23" spans="1:17" hidden="1"/>
    <row r="24" spans="1:17" hidden="1"/>
    <row r="25" spans="1:17" hidden="1"/>
  </sheetData>
  <mergeCells count="20">
    <mergeCell ref="A1:P1"/>
    <mergeCell ref="A2:Q2"/>
    <mergeCell ref="A3:I3"/>
    <mergeCell ref="O3:Q3"/>
    <mergeCell ref="A4:A6"/>
    <mergeCell ref="B4:C4"/>
    <mergeCell ref="D4:E4"/>
    <mergeCell ref="F4:G4"/>
    <mergeCell ref="H4:I4"/>
    <mergeCell ref="J4:K4"/>
    <mergeCell ref="L4:M4"/>
    <mergeCell ref="N4:P4"/>
    <mergeCell ref="Q4:Q7"/>
    <mergeCell ref="B5:C5"/>
    <mergeCell ref="D5:E5"/>
    <mergeCell ref="F5:G5"/>
    <mergeCell ref="H5:I5"/>
    <mergeCell ref="J5:K5"/>
    <mergeCell ref="L5:M5"/>
    <mergeCell ref="N5:O5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&amp;C&amp;"Arial,Bold"&amp;12 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9"/>
  <sheetViews>
    <sheetView rightToLeft="1" view="pageBreakPreview" zoomScale="80" zoomScaleNormal="75" zoomScaleSheetLayoutView="80" workbookViewId="0">
      <selection activeCell="K26" sqref="K26"/>
    </sheetView>
  </sheetViews>
  <sheetFormatPr defaultRowHeight="12.75"/>
  <cols>
    <col min="1" max="1" width="12.140625" customWidth="1"/>
    <col min="2" max="2" width="9.28515625" customWidth="1"/>
    <col min="3" max="3" width="10" customWidth="1"/>
    <col min="4" max="4" width="10.140625" customWidth="1"/>
    <col min="5" max="5" width="8.42578125" customWidth="1"/>
    <col min="6" max="6" width="10.140625" customWidth="1"/>
    <col min="7" max="7" width="8.85546875" customWidth="1"/>
    <col min="8" max="8" width="7.85546875" customWidth="1"/>
    <col min="9" max="9" width="8.42578125" customWidth="1"/>
    <col min="10" max="10" width="8.28515625" customWidth="1"/>
    <col min="11" max="11" width="7.7109375" customWidth="1"/>
    <col min="12" max="12" width="8.85546875" customWidth="1"/>
    <col min="13" max="13" width="9.5703125" customWidth="1"/>
    <col min="14" max="14" width="9.42578125" customWidth="1"/>
    <col min="15" max="15" width="10.140625" customWidth="1"/>
    <col min="16" max="16" width="12.85546875" hidden="1" customWidth="1"/>
    <col min="17" max="17" width="16.7109375" customWidth="1"/>
  </cols>
  <sheetData>
    <row r="1" spans="1:17" s="1" customFormat="1" ht="29.25" customHeight="1">
      <c r="A1" s="639" t="s">
        <v>627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</row>
    <row r="2" spans="1:17" s="1" customFormat="1" ht="45.75" customHeight="1">
      <c r="A2" s="639" t="s">
        <v>628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</row>
    <row r="3" spans="1:17" s="1" customFormat="1" ht="28.5" customHeight="1" thickBot="1">
      <c r="A3" s="768" t="s">
        <v>228</v>
      </c>
      <c r="B3" s="768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711" t="s">
        <v>334</v>
      </c>
      <c r="P3" s="711"/>
      <c r="Q3" s="711"/>
    </row>
    <row r="4" spans="1:17" ht="20.100000000000001" customHeight="1" thickTop="1">
      <c r="A4" s="769" t="s">
        <v>55</v>
      </c>
      <c r="B4" s="769" t="s">
        <v>102</v>
      </c>
      <c r="C4" s="769" t="s">
        <v>201</v>
      </c>
      <c r="D4" s="769" t="s">
        <v>204</v>
      </c>
      <c r="E4" s="769"/>
      <c r="F4" s="769"/>
      <c r="G4" s="769" t="s">
        <v>50</v>
      </c>
      <c r="H4" s="769"/>
      <c r="I4" s="769"/>
      <c r="J4" s="769" t="s">
        <v>51</v>
      </c>
      <c r="K4" s="769"/>
      <c r="L4" s="769"/>
      <c r="M4" s="769" t="s">
        <v>103</v>
      </c>
      <c r="N4" s="769"/>
      <c r="O4" s="769"/>
      <c r="P4" s="262"/>
      <c r="Q4" s="761" t="s">
        <v>238</v>
      </c>
    </row>
    <row r="5" spans="1:17" ht="20.100000000000001" customHeight="1">
      <c r="A5" s="770"/>
      <c r="B5" s="770"/>
      <c r="C5" s="770"/>
      <c r="D5" s="767" t="s">
        <v>266</v>
      </c>
      <c r="E5" s="767"/>
      <c r="F5" s="767"/>
      <c r="G5" s="767" t="s">
        <v>287</v>
      </c>
      <c r="H5" s="767"/>
      <c r="I5" s="767"/>
      <c r="J5" s="767" t="s">
        <v>268</v>
      </c>
      <c r="K5" s="767"/>
      <c r="L5" s="767"/>
      <c r="M5" s="767" t="s">
        <v>269</v>
      </c>
      <c r="N5" s="767"/>
      <c r="O5" s="767"/>
      <c r="P5" s="263"/>
      <c r="Q5" s="762"/>
    </row>
    <row r="6" spans="1:17" ht="23.25" customHeight="1">
      <c r="A6" s="770"/>
      <c r="B6" s="771" t="s">
        <v>332</v>
      </c>
      <c r="C6" s="770" t="s">
        <v>333</v>
      </c>
      <c r="D6" s="342" t="s">
        <v>9</v>
      </c>
      <c r="E6" s="342" t="s">
        <v>10</v>
      </c>
      <c r="F6" s="340" t="s">
        <v>11</v>
      </c>
      <c r="G6" s="342" t="s">
        <v>9</v>
      </c>
      <c r="H6" s="342" t="s">
        <v>10</v>
      </c>
      <c r="I6" s="340" t="s">
        <v>11</v>
      </c>
      <c r="J6" s="342" t="s">
        <v>9</v>
      </c>
      <c r="K6" s="342" t="s">
        <v>10</v>
      </c>
      <c r="L6" s="340" t="s">
        <v>11</v>
      </c>
      <c r="M6" s="342" t="s">
        <v>9</v>
      </c>
      <c r="N6" s="342" t="s">
        <v>10</v>
      </c>
      <c r="O6" s="340" t="s">
        <v>11</v>
      </c>
      <c r="P6" s="264"/>
      <c r="Q6" s="762"/>
    </row>
    <row r="7" spans="1:17" ht="20.25" customHeight="1" thickBot="1">
      <c r="A7" s="341"/>
      <c r="B7" s="772"/>
      <c r="C7" s="773"/>
      <c r="D7" s="341" t="s">
        <v>271</v>
      </c>
      <c r="E7" s="341" t="s">
        <v>272</v>
      </c>
      <c r="F7" s="322" t="s">
        <v>315</v>
      </c>
      <c r="G7" s="341" t="s">
        <v>271</v>
      </c>
      <c r="H7" s="341" t="s">
        <v>272</v>
      </c>
      <c r="I7" s="322" t="s">
        <v>315</v>
      </c>
      <c r="J7" s="341" t="s">
        <v>271</v>
      </c>
      <c r="K7" s="341" t="s">
        <v>272</v>
      </c>
      <c r="L7" s="322" t="s">
        <v>315</v>
      </c>
      <c r="M7" s="341" t="s">
        <v>271</v>
      </c>
      <c r="N7" s="341" t="s">
        <v>272</v>
      </c>
      <c r="O7" s="322" t="s">
        <v>315</v>
      </c>
      <c r="P7" s="323"/>
      <c r="Q7" s="772"/>
    </row>
    <row r="8" spans="1:17" ht="25.5" customHeight="1">
      <c r="A8" s="156" t="s">
        <v>29</v>
      </c>
      <c r="B8" s="72">
        <v>1</v>
      </c>
      <c r="C8" s="72">
        <v>50</v>
      </c>
      <c r="D8" s="72">
        <v>13</v>
      </c>
      <c r="E8" s="72">
        <v>4</v>
      </c>
      <c r="F8" s="72">
        <f>SUM(D8:E8)</f>
        <v>17</v>
      </c>
      <c r="G8" s="72">
        <v>3</v>
      </c>
      <c r="H8" s="72">
        <v>3</v>
      </c>
      <c r="I8" s="72">
        <f>SUM(G8:H8)</f>
        <v>6</v>
      </c>
      <c r="J8" s="72">
        <v>0</v>
      </c>
      <c r="K8" s="72">
        <v>0</v>
      </c>
      <c r="L8" s="72">
        <f>SUM(J8:K8)</f>
        <v>0</v>
      </c>
      <c r="M8" s="72">
        <v>9</v>
      </c>
      <c r="N8" s="72">
        <v>10</v>
      </c>
      <c r="O8" s="72">
        <f>SUM(M8:N8)</f>
        <v>19</v>
      </c>
      <c r="P8" s="72"/>
      <c r="Q8" s="345" t="s">
        <v>241</v>
      </c>
    </row>
    <row r="9" spans="1:17" ht="25.5" customHeight="1">
      <c r="A9" s="114" t="s">
        <v>30</v>
      </c>
      <c r="B9" s="351">
        <v>2</v>
      </c>
      <c r="C9" s="351">
        <v>140</v>
      </c>
      <c r="D9" s="351">
        <v>84</v>
      </c>
      <c r="E9" s="351">
        <v>52</v>
      </c>
      <c r="F9" s="72">
        <f t="shared" ref="F9:F17" si="0">SUM(D9:E9)</f>
        <v>136</v>
      </c>
      <c r="G9" s="351">
        <v>25</v>
      </c>
      <c r="H9" s="351">
        <v>20</v>
      </c>
      <c r="I9" s="72">
        <f t="shared" ref="I9:I17" si="1">SUM(G9:H9)</f>
        <v>45</v>
      </c>
      <c r="J9" s="351">
        <v>28</v>
      </c>
      <c r="K9" s="351">
        <v>29</v>
      </c>
      <c r="L9" s="72">
        <f t="shared" ref="L9:L17" si="2">SUM(J9:K9)</f>
        <v>57</v>
      </c>
      <c r="M9" s="351">
        <v>84</v>
      </c>
      <c r="N9" s="351">
        <v>26</v>
      </c>
      <c r="O9" s="72">
        <f t="shared" ref="O9:O17" si="3">SUM(M9:N9)</f>
        <v>110</v>
      </c>
      <c r="P9" s="351"/>
      <c r="Q9" s="343" t="s">
        <v>243</v>
      </c>
    </row>
    <row r="10" spans="1:17" ht="25.5" customHeight="1">
      <c r="A10" s="114" t="s">
        <v>31</v>
      </c>
      <c r="B10" s="351">
        <v>1</v>
      </c>
      <c r="C10" s="351">
        <v>44</v>
      </c>
      <c r="D10" s="351">
        <v>13</v>
      </c>
      <c r="E10" s="351">
        <v>9</v>
      </c>
      <c r="F10" s="72">
        <f t="shared" si="0"/>
        <v>22</v>
      </c>
      <c r="G10" s="351">
        <v>2</v>
      </c>
      <c r="H10" s="351">
        <v>1</v>
      </c>
      <c r="I10" s="72">
        <f t="shared" si="1"/>
        <v>3</v>
      </c>
      <c r="J10" s="351">
        <v>10</v>
      </c>
      <c r="K10" s="351">
        <v>6</v>
      </c>
      <c r="L10" s="72">
        <f t="shared" si="2"/>
        <v>16</v>
      </c>
      <c r="M10" s="351">
        <v>29</v>
      </c>
      <c r="N10" s="351">
        <v>5</v>
      </c>
      <c r="O10" s="72">
        <f t="shared" si="3"/>
        <v>34</v>
      </c>
      <c r="P10" s="351"/>
      <c r="Q10" s="343" t="s">
        <v>245</v>
      </c>
    </row>
    <row r="11" spans="1:17" ht="25.5" customHeight="1">
      <c r="A11" s="114" t="s">
        <v>32</v>
      </c>
      <c r="B11" s="351">
        <v>1</v>
      </c>
      <c r="C11" s="351">
        <v>43</v>
      </c>
      <c r="D11" s="351">
        <v>15</v>
      </c>
      <c r="E11" s="351">
        <v>17</v>
      </c>
      <c r="F11" s="72">
        <f t="shared" si="0"/>
        <v>32</v>
      </c>
      <c r="G11" s="351">
        <v>1</v>
      </c>
      <c r="H11" s="351">
        <v>1</v>
      </c>
      <c r="I11" s="72">
        <f t="shared" si="1"/>
        <v>2</v>
      </c>
      <c r="J11" s="351">
        <v>1</v>
      </c>
      <c r="K11" s="351">
        <v>2</v>
      </c>
      <c r="L11" s="72">
        <f t="shared" si="2"/>
        <v>3</v>
      </c>
      <c r="M11" s="351">
        <v>22</v>
      </c>
      <c r="N11" s="351">
        <v>13</v>
      </c>
      <c r="O11" s="72">
        <f t="shared" si="3"/>
        <v>35</v>
      </c>
      <c r="P11" s="351"/>
      <c r="Q11" s="343" t="s">
        <v>246</v>
      </c>
    </row>
    <row r="12" spans="1:17" ht="25.5" customHeight="1">
      <c r="A12" s="114" t="s">
        <v>33</v>
      </c>
      <c r="B12" s="351">
        <v>1</v>
      </c>
      <c r="C12" s="351">
        <v>50</v>
      </c>
      <c r="D12" s="351">
        <v>23</v>
      </c>
      <c r="E12" s="351">
        <v>13</v>
      </c>
      <c r="F12" s="72">
        <f t="shared" si="0"/>
        <v>36</v>
      </c>
      <c r="G12" s="351">
        <v>10</v>
      </c>
      <c r="H12" s="351">
        <v>7</v>
      </c>
      <c r="I12" s="72">
        <f t="shared" si="1"/>
        <v>17</v>
      </c>
      <c r="J12" s="351">
        <v>7</v>
      </c>
      <c r="K12" s="351">
        <v>3</v>
      </c>
      <c r="L12" s="72">
        <f t="shared" si="2"/>
        <v>10</v>
      </c>
      <c r="M12" s="351">
        <v>26</v>
      </c>
      <c r="N12" s="351">
        <v>11</v>
      </c>
      <c r="O12" s="72">
        <f t="shared" si="3"/>
        <v>37</v>
      </c>
      <c r="P12" s="351"/>
      <c r="Q12" s="343" t="s">
        <v>247</v>
      </c>
    </row>
    <row r="13" spans="1:17" ht="25.5" customHeight="1">
      <c r="A13" s="114" t="s">
        <v>21</v>
      </c>
      <c r="B13" s="351">
        <v>1</v>
      </c>
      <c r="C13" s="351">
        <v>50</v>
      </c>
      <c r="D13" s="351">
        <v>22</v>
      </c>
      <c r="E13" s="351">
        <v>8</v>
      </c>
      <c r="F13" s="72">
        <f t="shared" si="0"/>
        <v>30</v>
      </c>
      <c r="G13" s="351">
        <v>7</v>
      </c>
      <c r="H13" s="351">
        <v>1</v>
      </c>
      <c r="I13" s="72">
        <f t="shared" si="1"/>
        <v>8</v>
      </c>
      <c r="J13" s="351">
        <v>5</v>
      </c>
      <c r="K13" s="351">
        <v>0</v>
      </c>
      <c r="L13" s="72">
        <f t="shared" si="2"/>
        <v>5</v>
      </c>
      <c r="M13" s="351">
        <v>26</v>
      </c>
      <c r="N13" s="351">
        <v>7</v>
      </c>
      <c r="O13" s="72">
        <f t="shared" si="3"/>
        <v>33</v>
      </c>
      <c r="P13" s="351"/>
      <c r="Q13" s="343" t="s">
        <v>248</v>
      </c>
    </row>
    <row r="14" spans="1:17" ht="25.5" customHeight="1">
      <c r="A14" s="114" t="s">
        <v>34</v>
      </c>
      <c r="B14" s="351">
        <v>1</v>
      </c>
      <c r="C14" s="351">
        <v>30</v>
      </c>
      <c r="D14" s="351">
        <v>10</v>
      </c>
      <c r="E14" s="351">
        <v>5</v>
      </c>
      <c r="F14" s="72">
        <f t="shared" si="0"/>
        <v>15</v>
      </c>
      <c r="G14" s="351">
        <v>0</v>
      </c>
      <c r="H14" s="351">
        <v>3</v>
      </c>
      <c r="I14" s="72">
        <f t="shared" si="1"/>
        <v>3</v>
      </c>
      <c r="J14" s="351">
        <v>0</v>
      </c>
      <c r="K14" s="351">
        <v>2</v>
      </c>
      <c r="L14" s="72">
        <f t="shared" si="2"/>
        <v>2</v>
      </c>
      <c r="M14" s="351">
        <v>13</v>
      </c>
      <c r="N14" s="351">
        <v>6</v>
      </c>
      <c r="O14" s="72">
        <f t="shared" si="3"/>
        <v>19</v>
      </c>
      <c r="P14" s="351"/>
      <c r="Q14" s="343" t="s">
        <v>250</v>
      </c>
    </row>
    <row r="15" spans="1:17" ht="25.5" customHeight="1">
      <c r="A15" s="114" t="s">
        <v>35</v>
      </c>
      <c r="B15" s="351">
        <v>1</v>
      </c>
      <c r="C15" s="351">
        <v>20</v>
      </c>
      <c r="D15" s="351">
        <v>7</v>
      </c>
      <c r="E15" s="351">
        <v>6</v>
      </c>
      <c r="F15" s="72">
        <f t="shared" si="0"/>
        <v>13</v>
      </c>
      <c r="G15" s="351">
        <v>7</v>
      </c>
      <c r="H15" s="351">
        <v>6</v>
      </c>
      <c r="I15" s="72">
        <f t="shared" si="1"/>
        <v>13</v>
      </c>
      <c r="J15" s="351">
        <v>0</v>
      </c>
      <c r="K15" s="351">
        <v>0</v>
      </c>
      <c r="L15" s="72">
        <v>0</v>
      </c>
      <c r="M15" s="351">
        <v>13</v>
      </c>
      <c r="N15" s="351">
        <v>5</v>
      </c>
      <c r="O15" s="72">
        <f t="shared" si="3"/>
        <v>18</v>
      </c>
      <c r="P15" s="351"/>
      <c r="Q15" s="174" t="s">
        <v>251</v>
      </c>
    </row>
    <row r="16" spans="1:17" ht="25.5" customHeight="1">
      <c r="A16" s="114" t="s">
        <v>36</v>
      </c>
      <c r="B16" s="351">
        <v>1</v>
      </c>
      <c r="C16" s="351">
        <v>48</v>
      </c>
      <c r="D16" s="351">
        <v>9</v>
      </c>
      <c r="E16" s="351">
        <v>6</v>
      </c>
      <c r="F16" s="72">
        <f t="shared" si="0"/>
        <v>15</v>
      </c>
      <c r="G16" s="351">
        <v>4</v>
      </c>
      <c r="H16" s="351">
        <v>2</v>
      </c>
      <c r="I16" s="72">
        <f t="shared" si="1"/>
        <v>6</v>
      </c>
      <c r="J16" s="351">
        <v>6</v>
      </c>
      <c r="K16" s="351">
        <v>5</v>
      </c>
      <c r="L16" s="72">
        <f t="shared" si="2"/>
        <v>11</v>
      </c>
      <c r="M16" s="351">
        <v>22</v>
      </c>
      <c r="N16" s="351">
        <v>9</v>
      </c>
      <c r="O16" s="72">
        <f t="shared" si="3"/>
        <v>31</v>
      </c>
      <c r="P16" s="351"/>
      <c r="Q16" s="343" t="s">
        <v>252</v>
      </c>
    </row>
    <row r="17" spans="1:17" ht="25.5" customHeight="1" thickBot="1">
      <c r="A17" s="116" t="s">
        <v>37</v>
      </c>
      <c r="B17" s="349">
        <v>1</v>
      </c>
      <c r="C17" s="349">
        <v>55</v>
      </c>
      <c r="D17" s="349">
        <v>25</v>
      </c>
      <c r="E17" s="349">
        <v>16</v>
      </c>
      <c r="F17" s="349">
        <f t="shared" si="0"/>
        <v>41</v>
      </c>
      <c r="G17" s="349">
        <v>7</v>
      </c>
      <c r="H17" s="349">
        <v>6</v>
      </c>
      <c r="I17" s="349">
        <f t="shared" si="1"/>
        <v>13</v>
      </c>
      <c r="J17" s="349">
        <v>7</v>
      </c>
      <c r="K17" s="349">
        <v>6</v>
      </c>
      <c r="L17" s="349">
        <f t="shared" si="2"/>
        <v>13</v>
      </c>
      <c r="M17" s="349">
        <v>9</v>
      </c>
      <c r="N17" s="349">
        <v>10</v>
      </c>
      <c r="O17" s="349">
        <f t="shared" si="3"/>
        <v>19</v>
      </c>
      <c r="P17" s="349"/>
      <c r="Q17" s="346" t="s">
        <v>253</v>
      </c>
    </row>
    <row r="18" spans="1:17" ht="25.5" customHeight="1" thickTop="1" thickBot="1">
      <c r="A18" s="115" t="s">
        <v>0</v>
      </c>
      <c r="B18" s="348">
        <f t="shared" ref="B18:O18" si="4">SUM(B8:B17)</f>
        <v>11</v>
      </c>
      <c r="C18" s="348">
        <f t="shared" si="4"/>
        <v>530</v>
      </c>
      <c r="D18" s="348">
        <f t="shared" si="4"/>
        <v>221</v>
      </c>
      <c r="E18" s="348">
        <f t="shared" si="4"/>
        <v>136</v>
      </c>
      <c r="F18" s="348">
        <f t="shared" si="4"/>
        <v>357</v>
      </c>
      <c r="G18" s="348">
        <f t="shared" si="4"/>
        <v>66</v>
      </c>
      <c r="H18" s="348">
        <f t="shared" si="4"/>
        <v>50</v>
      </c>
      <c r="I18" s="348">
        <f t="shared" si="4"/>
        <v>116</v>
      </c>
      <c r="J18" s="348">
        <f t="shared" si="4"/>
        <v>64</v>
      </c>
      <c r="K18" s="348">
        <f t="shared" si="4"/>
        <v>53</v>
      </c>
      <c r="L18" s="348">
        <f t="shared" si="4"/>
        <v>117</v>
      </c>
      <c r="M18" s="348">
        <f t="shared" si="4"/>
        <v>253</v>
      </c>
      <c r="N18" s="348">
        <f t="shared" si="4"/>
        <v>102</v>
      </c>
      <c r="O18" s="348">
        <f t="shared" si="4"/>
        <v>355</v>
      </c>
      <c r="P18" s="348"/>
      <c r="Q18" s="344" t="s">
        <v>254</v>
      </c>
    </row>
    <row r="19" spans="1:17" ht="13.5" thickTop="1"/>
  </sheetData>
  <mergeCells count="18">
    <mergeCell ref="D5:F5"/>
    <mergeCell ref="G5:I5"/>
    <mergeCell ref="J5:L5"/>
    <mergeCell ref="M5:O5"/>
    <mergeCell ref="A1:Q1"/>
    <mergeCell ref="A2:Q2"/>
    <mergeCell ref="A3:B3"/>
    <mergeCell ref="O3:Q3"/>
    <mergeCell ref="A4:A6"/>
    <mergeCell ref="B4:B5"/>
    <mergeCell ref="C4:C5"/>
    <mergeCell ref="D4:F4"/>
    <mergeCell ref="G4:I4"/>
    <mergeCell ref="J4:L4"/>
    <mergeCell ref="B6:B7"/>
    <mergeCell ref="C6:C7"/>
    <mergeCell ref="M4:O4"/>
    <mergeCell ref="Q4:Q7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&amp;C&amp;12 25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19"/>
  <sheetViews>
    <sheetView rightToLeft="1" view="pageBreakPreview" zoomScale="80" zoomScaleNormal="75" zoomScaleSheetLayoutView="80" workbookViewId="0">
      <selection activeCell="I10" sqref="I10"/>
    </sheetView>
  </sheetViews>
  <sheetFormatPr defaultRowHeight="12.75"/>
  <cols>
    <col min="1" max="2" width="6.42578125" style="473" customWidth="1"/>
    <col min="3" max="3" width="7.85546875" style="473" customWidth="1"/>
    <col min="4" max="4" width="8.5703125" style="473" customWidth="1"/>
    <col min="5" max="5" width="6.5703125" style="473" customWidth="1"/>
    <col min="6" max="6" width="7" style="473" customWidth="1"/>
    <col min="7" max="7" width="7.5703125" style="473" customWidth="1"/>
    <col min="8" max="8" width="7.42578125" style="473" customWidth="1"/>
    <col min="9" max="10" width="8.42578125" style="473" customWidth="1"/>
    <col min="11" max="11" width="7.5703125" style="473" customWidth="1"/>
    <col min="12" max="12" width="9.85546875" style="473" customWidth="1"/>
    <col min="13" max="13" width="6.7109375" style="473" hidden="1" customWidth="1"/>
    <col min="14" max="14" width="6.28515625" style="473" hidden="1" customWidth="1"/>
    <col min="15" max="15" width="7.28515625" style="473" hidden="1" customWidth="1"/>
    <col min="16" max="16" width="8.28515625" style="473" hidden="1" customWidth="1"/>
    <col min="17" max="17" width="7.7109375" style="473" customWidth="1"/>
    <col min="18" max="18" width="8.85546875" style="473" customWidth="1"/>
    <col min="19" max="19" width="9.85546875" style="473" customWidth="1"/>
    <col min="20" max="16384" width="9.140625" style="473"/>
  </cols>
  <sheetData>
    <row r="1" spans="1:21" ht="29.25" customHeight="1">
      <c r="A1" s="774" t="s">
        <v>773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4"/>
      <c r="Q1" s="774"/>
      <c r="R1" s="774"/>
      <c r="S1" s="774"/>
      <c r="T1" s="774"/>
      <c r="U1" s="774"/>
    </row>
    <row r="2" spans="1:21" ht="29.25" customHeight="1">
      <c r="A2" s="709" t="s">
        <v>774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  <c r="S2" s="709"/>
      <c r="T2" s="709"/>
      <c r="U2" s="709"/>
    </row>
    <row r="3" spans="1:21" ht="29.25" customHeight="1" thickBot="1">
      <c r="A3" s="775" t="s">
        <v>721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6" t="s">
        <v>722</v>
      </c>
      <c r="U3" s="776"/>
    </row>
    <row r="4" spans="1:21" ht="25.5" customHeight="1" thickTop="1">
      <c r="A4" s="777" t="s">
        <v>1</v>
      </c>
      <c r="B4" s="777"/>
      <c r="C4" s="780" t="s">
        <v>809</v>
      </c>
      <c r="D4" s="780"/>
      <c r="E4" s="777" t="s">
        <v>594</v>
      </c>
      <c r="F4" s="777"/>
      <c r="G4" s="777" t="s">
        <v>595</v>
      </c>
      <c r="H4" s="777"/>
      <c r="I4" s="777" t="s">
        <v>596</v>
      </c>
      <c r="J4" s="777"/>
      <c r="K4" s="780" t="s">
        <v>132</v>
      </c>
      <c r="L4" s="780"/>
      <c r="M4" s="777" t="s">
        <v>53</v>
      </c>
      <c r="N4" s="777"/>
      <c r="O4" s="781" t="s">
        <v>112</v>
      </c>
      <c r="P4" s="781"/>
      <c r="Q4" s="777" t="s">
        <v>0</v>
      </c>
      <c r="R4" s="777"/>
      <c r="S4" s="777"/>
      <c r="T4" s="626" t="s">
        <v>238</v>
      </c>
      <c r="U4" s="626"/>
    </row>
    <row r="5" spans="1:21" ht="22.5" customHeight="1">
      <c r="A5" s="778"/>
      <c r="B5" s="778"/>
      <c r="C5" s="783" t="s">
        <v>810</v>
      </c>
      <c r="D5" s="783"/>
      <c r="E5" s="778"/>
      <c r="F5" s="778"/>
      <c r="G5" s="778"/>
      <c r="H5" s="778"/>
      <c r="I5" s="778"/>
      <c r="J5" s="778"/>
      <c r="K5" s="783" t="s">
        <v>723</v>
      </c>
      <c r="L5" s="783"/>
      <c r="M5" s="474"/>
      <c r="N5" s="474"/>
      <c r="O5" s="475"/>
      <c r="P5" s="475"/>
      <c r="Q5" s="778" t="s">
        <v>254</v>
      </c>
      <c r="R5" s="778"/>
      <c r="S5" s="778"/>
      <c r="T5" s="627"/>
      <c r="U5" s="627"/>
    </row>
    <row r="6" spans="1:21" ht="24" customHeight="1">
      <c r="A6" s="778"/>
      <c r="B6" s="778"/>
      <c r="C6" s="457" t="s">
        <v>9</v>
      </c>
      <c r="D6" s="457" t="s">
        <v>10</v>
      </c>
      <c r="E6" s="457" t="s">
        <v>9</v>
      </c>
      <c r="F6" s="457" t="s">
        <v>10</v>
      </c>
      <c r="G6" s="457" t="s">
        <v>9</v>
      </c>
      <c r="H6" s="457" t="s">
        <v>10</v>
      </c>
      <c r="I6" s="457" t="s">
        <v>9</v>
      </c>
      <c r="J6" s="457" t="s">
        <v>10</v>
      </c>
      <c r="K6" s="457" t="s">
        <v>9</v>
      </c>
      <c r="L6" s="457" t="s">
        <v>10</v>
      </c>
      <c r="M6" s="457" t="s">
        <v>9</v>
      </c>
      <c r="N6" s="457" t="s">
        <v>10</v>
      </c>
      <c r="O6" s="457" t="s">
        <v>9</v>
      </c>
      <c r="P6" s="457" t="s">
        <v>10</v>
      </c>
      <c r="Q6" s="457" t="s">
        <v>9</v>
      </c>
      <c r="R6" s="457" t="s">
        <v>10</v>
      </c>
      <c r="S6" s="474" t="s">
        <v>11</v>
      </c>
      <c r="T6" s="627"/>
      <c r="U6" s="627"/>
    </row>
    <row r="7" spans="1:21" ht="21.75" customHeight="1" thickBot="1">
      <c r="A7" s="779"/>
      <c r="B7" s="779"/>
      <c r="C7" s="324" t="s">
        <v>271</v>
      </c>
      <c r="D7" s="324" t="s">
        <v>272</v>
      </c>
      <c r="E7" s="324" t="s">
        <v>271</v>
      </c>
      <c r="F7" s="324" t="s">
        <v>272</v>
      </c>
      <c r="G7" s="324" t="s">
        <v>271</v>
      </c>
      <c r="H7" s="324" t="s">
        <v>272</v>
      </c>
      <c r="I7" s="324" t="s">
        <v>271</v>
      </c>
      <c r="J7" s="324" t="s">
        <v>272</v>
      </c>
      <c r="K7" s="324" t="s">
        <v>271</v>
      </c>
      <c r="L7" s="324" t="s">
        <v>272</v>
      </c>
      <c r="M7" s="324" t="s">
        <v>271</v>
      </c>
      <c r="N7" s="324" t="s">
        <v>272</v>
      </c>
      <c r="O7" s="324" t="s">
        <v>271</v>
      </c>
      <c r="P7" s="324" t="s">
        <v>272</v>
      </c>
      <c r="Q7" s="324" t="s">
        <v>271</v>
      </c>
      <c r="R7" s="324" t="s">
        <v>272</v>
      </c>
      <c r="S7" s="324" t="s">
        <v>273</v>
      </c>
      <c r="T7" s="782"/>
      <c r="U7" s="782"/>
    </row>
    <row r="8" spans="1:21" ht="24" customHeight="1">
      <c r="A8" s="784" t="s">
        <v>29</v>
      </c>
      <c r="B8" s="784"/>
      <c r="C8" s="476">
        <v>0</v>
      </c>
      <c r="D8" s="476">
        <v>0</v>
      </c>
      <c r="E8" s="476">
        <v>1</v>
      </c>
      <c r="F8" s="476">
        <v>1</v>
      </c>
      <c r="G8" s="476">
        <v>6</v>
      </c>
      <c r="H8" s="476">
        <v>1</v>
      </c>
      <c r="I8" s="476">
        <v>5</v>
      </c>
      <c r="J8" s="476">
        <v>2</v>
      </c>
      <c r="K8" s="476">
        <v>1</v>
      </c>
      <c r="L8" s="476">
        <v>0</v>
      </c>
      <c r="M8" s="476"/>
      <c r="N8" s="476"/>
      <c r="O8" s="476"/>
      <c r="P8" s="476"/>
      <c r="Q8" s="476">
        <f t="shared" ref="Q8:R17" si="0">SUM(K8,I8,G8,E8,C8)</f>
        <v>13</v>
      </c>
      <c r="R8" s="476">
        <f t="shared" si="0"/>
        <v>4</v>
      </c>
      <c r="S8" s="476">
        <f t="shared" ref="S8:S17" si="1">SUM(Q8:R8)</f>
        <v>17</v>
      </c>
      <c r="T8" s="785" t="s">
        <v>241</v>
      </c>
      <c r="U8" s="785"/>
    </row>
    <row r="9" spans="1:21" ht="24" customHeight="1">
      <c r="A9" s="786" t="s">
        <v>30</v>
      </c>
      <c r="B9" s="786"/>
      <c r="C9" s="477">
        <v>1</v>
      </c>
      <c r="D9" s="477">
        <v>0</v>
      </c>
      <c r="E9" s="477">
        <v>1</v>
      </c>
      <c r="F9" s="477">
        <v>0</v>
      </c>
      <c r="G9" s="477">
        <v>3</v>
      </c>
      <c r="H9" s="477">
        <v>12</v>
      </c>
      <c r="I9" s="477">
        <v>48</v>
      </c>
      <c r="J9" s="477">
        <v>25</v>
      </c>
      <c r="K9" s="477">
        <v>31</v>
      </c>
      <c r="L9" s="477">
        <v>15</v>
      </c>
      <c r="M9" s="477"/>
      <c r="N9" s="477"/>
      <c r="O9" s="477"/>
      <c r="P9" s="477"/>
      <c r="Q9" s="477">
        <f t="shared" si="0"/>
        <v>84</v>
      </c>
      <c r="R9" s="477">
        <f t="shared" si="0"/>
        <v>52</v>
      </c>
      <c r="S9" s="477">
        <f t="shared" si="1"/>
        <v>136</v>
      </c>
      <c r="T9" s="787" t="s">
        <v>243</v>
      </c>
      <c r="U9" s="787"/>
    </row>
    <row r="10" spans="1:21" ht="24" customHeight="1">
      <c r="A10" s="786" t="s">
        <v>31</v>
      </c>
      <c r="B10" s="786"/>
      <c r="C10" s="477">
        <v>0</v>
      </c>
      <c r="D10" s="477">
        <v>0</v>
      </c>
      <c r="E10" s="477">
        <v>1</v>
      </c>
      <c r="F10" s="477">
        <v>0</v>
      </c>
      <c r="G10" s="477">
        <v>2</v>
      </c>
      <c r="H10" s="477">
        <v>2</v>
      </c>
      <c r="I10" s="477">
        <v>5</v>
      </c>
      <c r="J10" s="477">
        <v>1</v>
      </c>
      <c r="K10" s="477">
        <v>5</v>
      </c>
      <c r="L10" s="477">
        <v>6</v>
      </c>
      <c r="M10" s="477"/>
      <c r="N10" s="477"/>
      <c r="O10" s="477"/>
      <c r="P10" s="477"/>
      <c r="Q10" s="477">
        <f t="shared" si="0"/>
        <v>13</v>
      </c>
      <c r="R10" s="477">
        <f t="shared" si="0"/>
        <v>9</v>
      </c>
      <c r="S10" s="477">
        <f t="shared" si="1"/>
        <v>22</v>
      </c>
      <c r="T10" s="787" t="s">
        <v>245</v>
      </c>
      <c r="U10" s="787"/>
    </row>
    <row r="11" spans="1:21" ht="24" customHeight="1">
      <c r="A11" s="786" t="s">
        <v>32</v>
      </c>
      <c r="B11" s="786"/>
      <c r="C11" s="477">
        <v>0</v>
      </c>
      <c r="D11" s="477">
        <v>3</v>
      </c>
      <c r="E11" s="477">
        <v>1</v>
      </c>
      <c r="F11" s="477">
        <v>0</v>
      </c>
      <c r="G11" s="477">
        <v>3</v>
      </c>
      <c r="H11" s="477">
        <v>2</v>
      </c>
      <c r="I11" s="477">
        <v>3</v>
      </c>
      <c r="J11" s="477">
        <v>2</v>
      </c>
      <c r="K11" s="477">
        <v>8</v>
      </c>
      <c r="L11" s="477">
        <v>10</v>
      </c>
      <c r="M11" s="477"/>
      <c r="N11" s="477"/>
      <c r="O11" s="477"/>
      <c r="P11" s="477"/>
      <c r="Q11" s="477">
        <f t="shared" si="0"/>
        <v>15</v>
      </c>
      <c r="R11" s="477">
        <f t="shared" si="0"/>
        <v>17</v>
      </c>
      <c r="S11" s="477">
        <f t="shared" si="1"/>
        <v>32</v>
      </c>
      <c r="T11" s="787" t="s">
        <v>246</v>
      </c>
      <c r="U11" s="787"/>
    </row>
    <row r="12" spans="1:21" ht="24" customHeight="1">
      <c r="A12" s="786" t="s">
        <v>20</v>
      </c>
      <c r="B12" s="786"/>
      <c r="C12" s="477">
        <v>1</v>
      </c>
      <c r="D12" s="477">
        <v>0</v>
      </c>
      <c r="E12" s="477">
        <v>0</v>
      </c>
      <c r="F12" s="477">
        <v>1</v>
      </c>
      <c r="G12" s="477">
        <v>1</v>
      </c>
      <c r="H12" s="477">
        <v>3</v>
      </c>
      <c r="I12" s="477">
        <v>11</v>
      </c>
      <c r="J12" s="477">
        <v>2</v>
      </c>
      <c r="K12" s="477">
        <v>10</v>
      </c>
      <c r="L12" s="477">
        <v>7</v>
      </c>
      <c r="M12" s="477"/>
      <c r="N12" s="477"/>
      <c r="O12" s="477"/>
      <c r="P12" s="477"/>
      <c r="Q12" s="477">
        <f t="shared" si="0"/>
        <v>23</v>
      </c>
      <c r="R12" s="477">
        <f t="shared" si="0"/>
        <v>13</v>
      </c>
      <c r="S12" s="477">
        <f t="shared" si="1"/>
        <v>36</v>
      </c>
      <c r="T12" s="787" t="s">
        <v>247</v>
      </c>
      <c r="U12" s="787"/>
    </row>
    <row r="13" spans="1:21" ht="24" customHeight="1">
      <c r="A13" s="786" t="s">
        <v>21</v>
      </c>
      <c r="B13" s="786"/>
      <c r="C13" s="477">
        <v>0</v>
      </c>
      <c r="D13" s="477">
        <v>0</v>
      </c>
      <c r="E13" s="477">
        <v>0</v>
      </c>
      <c r="F13" s="477">
        <v>0</v>
      </c>
      <c r="G13" s="477">
        <v>2</v>
      </c>
      <c r="H13" s="477">
        <v>1</v>
      </c>
      <c r="I13" s="477">
        <v>8</v>
      </c>
      <c r="J13" s="477">
        <v>1</v>
      </c>
      <c r="K13" s="477">
        <v>12</v>
      </c>
      <c r="L13" s="477">
        <v>6</v>
      </c>
      <c r="M13" s="477"/>
      <c r="N13" s="477"/>
      <c r="O13" s="477"/>
      <c r="P13" s="477"/>
      <c r="Q13" s="477">
        <f t="shared" si="0"/>
        <v>22</v>
      </c>
      <c r="R13" s="477">
        <f t="shared" si="0"/>
        <v>8</v>
      </c>
      <c r="S13" s="477">
        <f t="shared" si="1"/>
        <v>30</v>
      </c>
      <c r="T13" s="787" t="s">
        <v>248</v>
      </c>
      <c r="U13" s="787"/>
    </row>
    <row r="14" spans="1:21" ht="24" customHeight="1">
      <c r="A14" s="786" t="s">
        <v>34</v>
      </c>
      <c r="B14" s="786"/>
      <c r="C14" s="477">
        <v>0</v>
      </c>
      <c r="D14" s="477">
        <v>0</v>
      </c>
      <c r="E14" s="477">
        <v>0</v>
      </c>
      <c r="F14" s="477">
        <v>0</v>
      </c>
      <c r="G14" s="477">
        <v>6</v>
      </c>
      <c r="H14" s="477">
        <v>3</v>
      </c>
      <c r="I14" s="477">
        <v>0</v>
      </c>
      <c r="J14" s="477">
        <v>0</v>
      </c>
      <c r="K14" s="477">
        <v>4</v>
      </c>
      <c r="L14" s="477">
        <v>2</v>
      </c>
      <c r="M14" s="477"/>
      <c r="N14" s="477"/>
      <c r="O14" s="477"/>
      <c r="P14" s="477"/>
      <c r="Q14" s="477">
        <f t="shared" si="0"/>
        <v>10</v>
      </c>
      <c r="R14" s="477">
        <f t="shared" si="0"/>
        <v>5</v>
      </c>
      <c r="S14" s="477">
        <f t="shared" si="1"/>
        <v>15</v>
      </c>
      <c r="T14" s="787" t="s">
        <v>250</v>
      </c>
      <c r="U14" s="787"/>
    </row>
    <row r="15" spans="1:21" ht="24" customHeight="1">
      <c r="A15" s="786" t="s">
        <v>35</v>
      </c>
      <c r="B15" s="786"/>
      <c r="C15" s="477">
        <v>0</v>
      </c>
      <c r="D15" s="477">
        <v>0</v>
      </c>
      <c r="E15" s="477">
        <v>0</v>
      </c>
      <c r="F15" s="477">
        <v>0</v>
      </c>
      <c r="G15" s="477">
        <v>0</v>
      </c>
      <c r="H15" s="477">
        <v>0</v>
      </c>
      <c r="I15" s="477">
        <v>4</v>
      </c>
      <c r="J15" s="477">
        <v>2</v>
      </c>
      <c r="K15" s="477">
        <v>3</v>
      </c>
      <c r="L15" s="477">
        <v>4</v>
      </c>
      <c r="M15" s="477"/>
      <c r="N15" s="477"/>
      <c r="O15" s="477"/>
      <c r="P15" s="477"/>
      <c r="Q15" s="477">
        <f t="shared" si="0"/>
        <v>7</v>
      </c>
      <c r="R15" s="477">
        <f t="shared" si="0"/>
        <v>6</v>
      </c>
      <c r="S15" s="477">
        <f t="shared" si="1"/>
        <v>13</v>
      </c>
      <c r="T15" s="343"/>
      <c r="U15" s="174" t="s">
        <v>251</v>
      </c>
    </row>
    <row r="16" spans="1:21" ht="24" customHeight="1">
      <c r="A16" s="786" t="s">
        <v>36</v>
      </c>
      <c r="B16" s="786"/>
      <c r="C16" s="477">
        <v>0</v>
      </c>
      <c r="D16" s="477">
        <v>0</v>
      </c>
      <c r="E16" s="477">
        <v>1</v>
      </c>
      <c r="F16" s="477">
        <v>1</v>
      </c>
      <c r="G16" s="477">
        <v>2</v>
      </c>
      <c r="H16" s="477">
        <v>4</v>
      </c>
      <c r="I16" s="477">
        <v>4</v>
      </c>
      <c r="J16" s="477">
        <v>1</v>
      </c>
      <c r="K16" s="477">
        <v>2</v>
      </c>
      <c r="L16" s="477">
        <v>0</v>
      </c>
      <c r="M16" s="477"/>
      <c r="N16" s="477"/>
      <c r="O16" s="477"/>
      <c r="P16" s="477"/>
      <c r="Q16" s="477">
        <f t="shared" si="0"/>
        <v>9</v>
      </c>
      <c r="R16" s="477">
        <f t="shared" si="0"/>
        <v>6</v>
      </c>
      <c r="S16" s="477">
        <f t="shared" si="1"/>
        <v>15</v>
      </c>
      <c r="T16" s="787" t="s">
        <v>252</v>
      </c>
      <c r="U16" s="787"/>
    </row>
    <row r="17" spans="1:21" ht="24" customHeight="1" thickBot="1">
      <c r="A17" s="790" t="s">
        <v>37</v>
      </c>
      <c r="B17" s="790"/>
      <c r="C17" s="478">
        <v>0</v>
      </c>
      <c r="D17" s="478">
        <v>0</v>
      </c>
      <c r="E17" s="478">
        <v>2</v>
      </c>
      <c r="F17" s="478">
        <v>0</v>
      </c>
      <c r="G17" s="478">
        <v>8</v>
      </c>
      <c r="H17" s="478">
        <v>7</v>
      </c>
      <c r="I17" s="478">
        <v>11</v>
      </c>
      <c r="J17" s="478">
        <v>6</v>
      </c>
      <c r="K17" s="478">
        <v>4</v>
      </c>
      <c r="L17" s="478">
        <v>3</v>
      </c>
      <c r="M17" s="478"/>
      <c r="N17" s="478"/>
      <c r="O17" s="478"/>
      <c r="P17" s="478"/>
      <c r="Q17" s="478">
        <f t="shared" si="0"/>
        <v>25</v>
      </c>
      <c r="R17" s="478">
        <f t="shared" si="0"/>
        <v>16</v>
      </c>
      <c r="S17" s="478">
        <f t="shared" si="1"/>
        <v>41</v>
      </c>
      <c r="T17" s="791" t="s">
        <v>253</v>
      </c>
      <c r="U17" s="791"/>
    </row>
    <row r="18" spans="1:21" ht="24" customHeight="1" thickTop="1" thickBot="1">
      <c r="A18" s="788" t="s">
        <v>0</v>
      </c>
      <c r="B18" s="788"/>
      <c r="C18" s="479">
        <f t="shared" ref="C18:S18" si="2">SUM(C8:C17)</f>
        <v>2</v>
      </c>
      <c r="D18" s="479">
        <f t="shared" si="2"/>
        <v>3</v>
      </c>
      <c r="E18" s="479">
        <f t="shared" si="2"/>
        <v>7</v>
      </c>
      <c r="F18" s="479">
        <f t="shared" si="2"/>
        <v>3</v>
      </c>
      <c r="G18" s="479">
        <f t="shared" si="2"/>
        <v>33</v>
      </c>
      <c r="H18" s="479">
        <f t="shared" si="2"/>
        <v>35</v>
      </c>
      <c r="I18" s="479">
        <f t="shared" si="2"/>
        <v>99</v>
      </c>
      <c r="J18" s="479">
        <f t="shared" si="2"/>
        <v>42</v>
      </c>
      <c r="K18" s="479">
        <f t="shared" si="2"/>
        <v>80</v>
      </c>
      <c r="L18" s="479">
        <f t="shared" si="2"/>
        <v>53</v>
      </c>
      <c r="M18" s="479">
        <f t="shared" si="2"/>
        <v>0</v>
      </c>
      <c r="N18" s="479">
        <f t="shared" si="2"/>
        <v>0</v>
      </c>
      <c r="O18" s="479">
        <f t="shared" si="2"/>
        <v>0</v>
      </c>
      <c r="P18" s="479">
        <f t="shared" si="2"/>
        <v>0</v>
      </c>
      <c r="Q18" s="479">
        <f t="shared" si="2"/>
        <v>221</v>
      </c>
      <c r="R18" s="479">
        <f t="shared" si="2"/>
        <v>136</v>
      </c>
      <c r="S18" s="479">
        <f t="shared" si="2"/>
        <v>357</v>
      </c>
      <c r="T18" s="789" t="s">
        <v>254</v>
      </c>
      <c r="U18" s="789"/>
    </row>
    <row r="19" spans="1:21" ht="13.5" thickTop="1"/>
  </sheetData>
  <mergeCells count="41">
    <mergeCell ref="A18:B18"/>
    <mergeCell ref="T18:U18"/>
    <mergeCell ref="A14:B14"/>
    <mergeCell ref="T14:U14"/>
    <mergeCell ref="A15:B15"/>
    <mergeCell ref="A16:B16"/>
    <mergeCell ref="T16:U16"/>
    <mergeCell ref="A17:B17"/>
    <mergeCell ref="T17:U17"/>
    <mergeCell ref="A11:B11"/>
    <mergeCell ref="T11:U11"/>
    <mergeCell ref="A12:B12"/>
    <mergeCell ref="T12:U12"/>
    <mergeCell ref="A13:B13"/>
    <mergeCell ref="T13:U13"/>
    <mergeCell ref="T8:U8"/>
    <mergeCell ref="A9:B9"/>
    <mergeCell ref="T9:U9"/>
    <mergeCell ref="A10:B10"/>
    <mergeCell ref="T10:U10"/>
    <mergeCell ref="G5:H5"/>
    <mergeCell ref="I5:J5"/>
    <mergeCell ref="K5:L5"/>
    <mergeCell ref="Q5:S5"/>
    <mergeCell ref="A8:B8"/>
    <mergeCell ref="A1:U1"/>
    <mergeCell ref="A2:U2"/>
    <mergeCell ref="A3:S3"/>
    <mergeCell ref="T3:U3"/>
    <mergeCell ref="A4:B7"/>
    <mergeCell ref="C4:D4"/>
    <mergeCell ref="E4:F4"/>
    <mergeCell ref="G4:H4"/>
    <mergeCell ref="I4:J4"/>
    <mergeCell ref="K4:L4"/>
    <mergeCell ref="M4:N4"/>
    <mergeCell ref="O4:P4"/>
    <mergeCell ref="Q4:S4"/>
    <mergeCell ref="T4:U7"/>
    <mergeCell ref="C5:D5"/>
    <mergeCell ref="E5:F5"/>
  </mergeCells>
  <printOptions horizontalCentered="1"/>
  <pageMargins left="1" right="0.5" top="1.5" bottom="1" header="1.5" footer="1"/>
  <pageSetup paperSize="9" scale="85" orientation="landscape" r:id="rId1"/>
  <headerFooter alignWithMargins="0">
    <oddFooter xml:space="preserve">&amp;C&amp;12 26&amp;11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3"/>
  <sheetViews>
    <sheetView rightToLeft="1" view="pageBreakPreview" zoomScale="80" zoomScaleNormal="75" zoomScaleSheetLayoutView="80" workbookViewId="0">
      <selection sqref="A1:J1"/>
    </sheetView>
  </sheetViews>
  <sheetFormatPr defaultRowHeight="12.75"/>
  <cols>
    <col min="1" max="1" width="16" customWidth="1"/>
    <col min="2" max="2" width="11.5703125" customWidth="1"/>
    <col min="3" max="3" width="11.85546875" customWidth="1"/>
    <col min="4" max="4" width="10.140625" customWidth="1"/>
    <col min="5" max="5" width="10.7109375" customWidth="1"/>
    <col min="6" max="6" width="10.85546875" customWidth="1"/>
    <col min="7" max="7" width="12" customWidth="1"/>
    <col min="8" max="8" width="9.5703125" customWidth="1"/>
    <col min="9" max="9" width="10.42578125" customWidth="1"/>
    <col min="10" max="10" width="10.7109375" customWidth="1"/>
  </cols>
  <sheetData>
    <row r="1" spans="1:11" s="1" customFormat="1" ht="18">
      <c r="A1" s="639" t="s">
        <v>724</v>
      </c>
      <c r="B1" s="639"/>
      <c r="C1" s="639"/>
      <c r="D1" s="639"/>
      <c r="E1" s="639"/>
      <c r="F1" s="639"/>
      <c r="G1" s="639"/>
      <c r="H1" s="639"/>
      <c r="I1" s="639"/>
      <c r="J1" s="639"/>
    </row>
    <row r="2" spans="1:11" ht="24.75" customHeight="1">
      <c r="A2" s="639" t="s">
        <v>725</v>
      </c>
      <c r="B2" s="639"/>
      <c r="C2" s="639"/>
      <c r="D2" s="639"/>
      <c r="E2" s="639"/>
      <c r="F2" s="639"/>
      <c r="G2" s="639"/>
      <c r="H2" s="639"/>
      <c r="I2" s="639"/>
      <c r="J2" s="639"/>
      <c r="K2" s="466"/>
    </row>
    <row r="3" spans="1:11" ht="19.5" customHeight="1">
      <c r="A3" s="639"/>
      <c r="B3" s="639"/>
      <c r="C3" s="639"/>
      <c r="D3" s="639"/>
      <c r="E3" s="639"/>
      <c r="F3" s="639"/>
      <c r="G3" s="639"/>
      <c r="H3" s="639"/>
      <c r="I3" s="639"/>
      <c r="J3" s="639"/>
      <c r="K3" s="466"/>
    </row>
    <row r="4" spans="1:11" ht="20.100000000000001" customHeight="1" thickBot="1">
      <c r="A4" s="792" t="s">
        <v>726</v>
      </c>
      <c r="B4" s="792"/>
      <c r="C4" s="792"/>
      <c r="D4" s="792"/>
      <c r="E4" s="792"/>
      <c r="F4" s="792"/>
      <c r="G4" s="792"/>
      <c r="H4" s="792"/>
      <c r="I4" s="793" t="s">
        <v>727</v>
      </c>
      <c r="J4" s="793"/>
    </row>
    <row r="5" spans="1:11" ht="20.100000000000001" customHeight="1" thickTop="1">
      <c r="A5" s="699" t="s">
        <v>104</v>
      </c>
      <c r="B5" s="699"/>
      <c r="C5" s="691" t="s">
        <v>728</v>
      </c>
      <c r="D5" s="691"/>
      <c r="E5" s="691"/>
      <c r="F5" s="691"/>
      <c r="G5" s="794" t="s">
        <v>729</v>
      </c>
      <c r="H5" s="794"/>
      <c r="I5" s="796" t="s">
        <v>730</v>
      </c>
      <c r="J5" s="796"/>
    </row>
    <row r="6" spans="1:11" ht="20.100000000000001" customHeight="1" thickBot="1">
      <c r="A6" s="700"/>
      <c r="B6" s="700"/>
      <c r="C6" s="798" t="s">
        <v>547</v>
      </c>
      <c r="D6" s="798"/>
      <c r="E6" s="798" t="s">
        <v>731</v>
      </c>
      <c r="F6" s="798"/>
      <c r="G6" s="795"/>
      <c r="H6" s="795"/>
      <c r="I6" s="797"/>
      <c r="J6" s="797"/>
    </row>
    <row r="7" spans="1:11" ht="20.100000000000001" customHeight="1" thickTop="1">
      <c r="A7" s="803" t="s">
        <v>105</v>
      </c>
      <c r="B7" s="803"/>
      <c r="C7" s="804">
        <v>89</v>
      </c>
      <c r="D7" s="804"/>
      <c r="E7" s="804">
        <v>79</v>
      </c>
      <c r="F7" s="804"/>
      <c r="G7" s="805">
        <f>SUM(C7:F7)</f>
        <v>168</v>
      </c>
      <c r="H7" s="805"/>
      <c r="I7" s="806" t="s">
        <v>335</v>
      </c>
      <c r="J7" s="806"/>
    </row>
    <row r="8" spans="1:11" ht="20.100000000000001" customHeight="1">
      <c r="A8" s="799" t="s">
        <v>106</v>
      </c>
      <c r="B8" s="799"/>
      <c r="C8" s="800">
        <v>46</v>
      </c>
      <c r="D8" s="800"/>
      <c r="E8" s="800">
        <v>29</v>
      </c>
      <c r="F8" s="800"/>
      <c r="G8" s="801">
        <f t="shared" ref="G8:G17" si="0">SUM(C8:F8)</f>
        <v>75</v>
      </c>
      <c r="H8" s="801"/>
      <c r="I8" s="802" t="s">
        <v>336</v>
      </c>
      <c r="J8" s="802"/>
    </row>
    <row r="9" spans="1:11" ht="20.100000000000001" customHeight="1">
      <c r="A9" s="799" t="s">
        <v>27</v>
      </c>
      <c r="B9" s="799"/>
      <c r="C9" s="800">
        <v>41</v>
      </c>
      <c r="D9" s="800"/>
      <c r="E9" s="800">
        <v>13</v>
      </c>
      <c r="F9" s="800"/>
      <c r="G9" s="801">
        <f t="shared" si="0"/>
        <v>54</v>
      </c>
      <c r="H9" s="801"/>
      <c r="I9" s="802" t="s">
        <v>281</v>
      </c>
      <c r="J9" s="802"/>
    </row>
    <row r="10" spans="1:11" ht="20.100000000000001" customHeight="1">
      <c r="A10" s="799" t="s">
        <v>3</v>
      </c>
      <c r="B10" s="799"/>
      <c r="C10" s="800">
        <v>28</v>
      </c>
      <c r="D10" s="800"/>
      <c r="E10" s="800">
        <v>5</v>
      </c>
      <c r="F10" s="800"/>
      <c r="G10" s="801">
        <f t="shared" si="0"/>
        <v>33</v>
      </c>
      <c r="H10" s="801"/>
      <c r="I10" s="802" t="s">
        <v>282</v>
      </c>
      <c r="J10" s="802"/>
    </row>
    <row r="11" spans="1:11" ht="20.100000000000001" customHeight="1">
      <c r="A11" s="799" t="s">
        <v>4</v>
      </c>
      <c r="B11" s="799"/>
      <c r="C11" s="800">
        <v>13</v>
      </c>
      <c r="D11" s="800"/>
      <c r="E11" s="800">
        <v>5</v>
      </c>
      <c r="F11" s="800"/>
      <c r="G11" s="801">
        <f t="shared" si="0"/>
        <v>18</v>
      </c>
      <c r="H11" s="801"/>
      <c r="I11" s="802" t="s">
        <v>283</v>
      </c>
      <c r="J11" s="802"/>
    </row>
    <row r="12" spans="1:11" ht="20.100000000000001" customHeight="1">
      <c r="A12" s="799" t="s">
        <v>5</v>
      </c>
      <c r="B12" s="799"/>
      <c r="C12" s="800">
        <v>3</v>
      </c>
      <c r="D12" s="800"/>
      <c r="E12" s="800">
        <v>1</v>
      </c>
      <c r="F12" s="800"/>
      <c r="G12" s="801">
        <f t="shared" si="0"/>
        <v>4</v>
      </c>
      <c r="H12" s="801"/>
      <c r="I12" s="802" t="s">
        <v>284</v>
      </c>
      <c r="J12" s="802"/>
    </row>
    <row r="13" spans="1:11" ht="20.100000000000001" customHeight="1">
      <c r="A13" s="799" t="s">
        <v>6</v>
      </c>
      <c r="B13" s="799"/>
      <c r="C13" s="800">
        <v>1</v>
      </c>
      <c r="D13" s="800"/>
      <c r="E13" s="800">
        <v>4</v>
      </c>
      <c r="F13" s="800"/>
      <c r="G13" s="801">
        <f t="shared" si="0"/>
        <v>5</v>
      </c>
      <c r="H13" s="801"/>
      <c r="I13" s="802" t="s">
        <v>285</v>
      </c>
      <c r="J13" s="802"/>
    </row>
    <row r="14" spans="1:11" ht="20.100000000000001" customHeight="1">
      <c r="A14" s="799" t="s">
        <v>107</v>
      </c>
      <c r="B14" s="799"/>
      <c r="C14" s="800">
        <v>0</v>
      </c>
      <c r="D14" s="800"/>
      <c r="E14" s="800">
        <v>0</v>
      </c>
      <c r="F14" s="800"/>
      <c r="G14" s="801">
        <f t="shared" si="0"/>
        <v>0</v>
      </c>
      <c r="H14" s="801"/>
      <c r="I14" s="802" t="s">
        <v>337</v>
      </c>
      <c r="J14" s="802"/>
    </row>
    <row r="15" spans="1:11" ht="20.100000000000001" customHeight="1">
      <c r="A15" s="799" t="s">
        <v>108</v>
      </c>
      <c r="B15" s="799"/>
      <c r="C15" s="800">
        <v>0</v>
      </c>
      <c r="D15" s="800"/>
      <c r="E15" s="800">
        <v>0</v>
      </c>
      <c r="F15" s="800"/>
      <c r="G15" s="801">
        <f t="shared" si="0"/>
        <v>0</v>
      </c>
      <c r="H15" s="801"/>
      <c r="I15" s="802" t="s">
        <v>338</v>
      </c>
      <c r="J15" s="802"/>
    </row>
    <row r="16" spans="1:11" s="18" customFormat="1" ht="20.100000000000001" customHeight="1">
      <c r="A16" s="799" t="s">
        <v>109</v>
      </c>
      <c r="B16" s="799"/>
      <c r="C16" s="800">
        <v>0</v>
      </c>
      <c r="D16" s="800"/>
      <c r="E16" s="800">
        <v>0</v>
      </c>
      <c r="F16" s="800"/>
      <c r="G16" s="801">
        <f t="shared" si="0"/>
        <v>0</v>
      </c>
      <c r="H16" s="801"/>
      <c r="I16" s="802" t="s">
        <v>339</v>
      </c>
      <c r="J16" s="802"/>
    </row>
    <row r="17" spans="1:10" ht="21.95" customHeight="1" thickBot="1">
      <c r="A17" s="810" t="s">
        <v>38</v>
      </c>
      <c r="B17" s="810"/>
      <c r="C17" s="811">
        <v>0</v>
      </c>
      <c r="D17" s="811"/>
      <c r="E17" s="811">
        <v>0</v>
      </c>
      <c r="F17" s="811"/>
      <c r="G17" s="812">
        <f t="shared" si="0"/>
        <v>0</v>
      </c>
      <c r="H17" s="812"/>
      <c r="I17" s="813" t="s">
        <v>286</v>
      </c>
      <c r="J17" s="813"/>
    </row>
    <row r="18" spans="1:10" ht="25.5" customHeight="1" thickTop="1" thickBot="1">
      <c r="A18" s="807" t="s">
        <v>0</v>
      </c>
      <c r="B18" s="807"/>
      <c r="C18" s="808">
        <f>SUM(C7:D17)</f>
        <v>221</v>
      </c>
      <c r="D18" s="808"/>
      <c r="E18" s="808">
        <f>SUM(E7:F17)</f>
        <v>136</v>
      </c>
      <c r="F18" s="808"/>
      <c r="G18" s="808">
        <f>SUM(G7:H17)</f>
        <v>357</v>
      </c>
      <c r="H18" s="808"/>
      <c r="I18" s="809" t="s">
        <v>254</v>
      </c>
      <c r="J18" s="809"/>
    </row>
    <row r="19" spans="1:10" ht="13.5" thickTop="1">
      <c r="A19" s="815"/>
      <c r="B19" s="815"/>
    </row>
    <row r="20" spans="1:10" ht="15">
      <c r="B20" s="10"/>
      <c r="C20" s="814"/>
      <c r="D20" s="814"/>
      <c r="E20" s="814"/>
      <c r="F20" s="814"/>
      <c r="G20" s="10"/>
    </row>
    <row r="21" spans="1:10" ht="15">
      <c r="B21" s="10"/>
      <c r="C21" s="814"/>
      <c r="D21" s="814"/>
      <c r="E21" s="814"/>
      <c r="F21" s="814"/>
      <c r="G21" s="10"/>
    </row>
    <row r="22" spans="1:10" ht="15">
      <c r="B22" s="10"/>
      <c r="C22" s="814"/>
      <c r="D22" s="814"/>
      <c r="E22" s="814"/>
      <c r="F22" s="814"/>
      <c r="G22" s="10"/>
    </row>
    <row r="23" spans="1:10" ht="15">
      <c r="B23" s="10"/>
      <c r="C23" s="814"/>
      <c r="D23" s="814"/>
      <c r="E23" s="814"/>
      <c r="F23" s="814"/>
      <c r="G23" s="10"/>
    </row>
  </sheetData>
  <mergeCells count="79">
    <mergeCell ref="C23:D23"/>
    <mergeCell ref="E23:F23"/>
    <mergeCell ref="A19:B19"/>
    <mergeCell ref="C20:D20"/>
    <mergeCell ref="E20:F20"/>
    <mergeCell ref="C21:D21"/>
    <mergeCell ref="E21:F21"/>
    <mergeCell ref="C22:D22"/>
    <mergeCell ref="E22:F22"/>
    <mergeCell ref="A17:B17"/>
    <mergeCell ref="C17:D17"/>
    <mergeCell ref="E17:F17"/>
    <mergeCell ref="G17:H17"/>
    <mergeCell ref="I17:J17"/>
    <mergeCell ref="A18:B18"/>
    <mergeCell ref="C18:D18"/>
    <mergeCell ref="E18:F18"/>
    <mergeCell ref="G18:H18"/>
    <mergeCell ref="I18:J18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1:J1"/>
    <mergeCell ref="A2:J3"/>
    <mergeCell ref="A4:H4"/>
    <mergeCell ref="I4:J4"/>
    <mergeCell ref="A5:B6"/>
    <mergeCell ref="C5:F5"/>
    <mergeCell ref="G5:H6"/>
    <mergeCell ref="I5:J6"/>
    <mergeCell ref="C6:D6"/>
    <mergeCell ref="E6:F6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27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19"/>
  <sheetViews>
    <sheetView rightToLeft="1" view="pageBreakPreview" zoomScale="80" zoomScaleNormal="75" zoomScaleSheetLayoutView="80" workbookViewId="0">
      <selection activeCell="K26" sqref="K26"/>
    </sheetView>
  </sheetViews>
  <sheetFormatPr defaultRowHeight="12.75"/>
  <cols>
    <col min="1" max="1" width="10.140625" style="466" customWidth="1"/>
    <col min="2" max="2" width="9.85546875" style="466" customWidth="1"/>
    <col min="3" max="3" width="8.85546875" style="466" customWidth="1"/>
    <col min="4" max="4" width="8.5703125" style="466" customWidth="1"/>
    <col min="5" max="5" width="8" style="466" customWidth="1"/>
    <col min="6" max="6" width="8.140625" style="466" customWidth="1"/>
    <col min="7" max="7" width="8.5703125" style="466" customWidth="1"/>
    <col min="8" max="8" width="8.7109375" style="466" customWidth="1"/>
    <col min="9" max="14" width="9.85546875" style="466" customWidth="1"/>
    <col min="15" max="15" width="9.140625" hidden="1" customWidth="1"/>
    <col min="16" max="16" width="8.42578125" customWidth="1"/>
  </cols>
  <sheetData>
    <row r="1" spans="1:17" s="1" customFormat="1" ht="33" customHeight="1">
      <c r="A1" s="639" t="s">
        <v>732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</row>
    <row r="2" spans="1:17" ht="33.75" customHeight="1">
      <c r="A2" s="639" t="s">
        <v>733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</row>
    <row r="3" spans="1:17" ht="25.5" customHeight="1" thickBot="1">
      <c r="A3" s="202" t="s">
        <v>734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816" t="s">
        <v>735</v>
      </c>
      <c r="O3" s="816"/>
      <c r="P3" s="816"/>
      <c r="Q3" s="816"/>
    </row>
    <row r="4" spans="1:17" ht="25.5" customHeight="1" thickTop="1">
      <c r="A4" s="699" t="s">
        <v>110</v>
      </c>
      <c r="B4" s="691" t="s">
        <v>736</v>
      </c>
      <c r="C4" s="691"/>
      <c r="D4" s="691" t="s">
        <v>737</v>
      </c>
      <c r="E4" s="691"/>
      <c r="F4" s="691" t="s">
        <v>738</v>
      </c>
      <c r="G4" s="691"/>
      <c r="H4" s="691" t="s">
        <v>739</v>
      </c>
      <c r="I4" s="691"/>
      <c r="J4" s="691" t="s">
        <v>740</v>
      </c>
      <c r="K4" s="691"/>
      <c r="L4" s="691" t="s">
        <v>8</v>
      </c>
      <c r="M4" s="691"/>
      <c r="N4" s="691"/>
      <c r="P4" s="625" t="s">
        <v>238</v>
      </c>
      <c r="Q4" s="625"/>
    </row>
    <row r="5" spans="1:17" ht="19.5" customHeight="1">
      <c r="A5" s="700"/>
      <c r="B5" s="817" t="s">
        <v>340</v>
      </c>
      <c r="C5" s="817"/>
      <c r="D5" s="817" t="s">
        <v>341</v>
      </c>
      <c r="E5" s="817"/>
      <c r="F5" s="817" t="s">
        <v>342</v>
      </c>
      <c r="G5" s="817"/>
      <c r="H5" s="817" t="s">
        <v>349</v>
      </c>
      <c r="I5" s="817"/>
      <c r="J5" s="817" t="s">
        <v>343</v>
      </c>
      <c r="K5" s="817"/>
      <c r="L5" s="817" t="s">
        <v>254</v>
      </c>
      <c r="M5" s="817"/>
      <c r="N5" s="817"/>
      <c r="P5" s="628"/>
      <c r="Q5" s="628"/>
    </row>
    <row r="6" spans="1:17" ht="21.75" customHeight="1">
      <c r="A6" s="700"/>
      <c r="B6" s="456" t="s">
        <v>9</v>
      </c>
      <c r="C6" s="456" t="s">
        <v>10</v>
      </c>
      <c r="D6" s="456" t="s">
        <v>9</v>
      </c>
      <c r="E6" s="456" t="s">
        <v>10</v>
      </c>
      <c r="F6" s="456" t="s">
        <v>9</v>
      </c>
      <c r="G6" s="456" t="s">
        <v>10</v>
      </c>
      <c r="H6" s="456" t="s">
        <v>9</v>
      </c>
      <c r="I6" s="456" t="s">
        <v>10</v>
      </c>
      <c r="J6" s="456" t="s">
        <v>9</v>
      </c>
      <c r="K6" s="456" t="s">
        <v>10</v>
      </c>
      <c r="L6" s="456" t="s">
        <v>9</v>
      </c>
      <c r="M6" s="456" t="s">
        <v>10</v>
      </c>
      <c r="N6" s="459" t="s">
        <v>11</v>
      </c>
      <c r="P6" s="628"/>
      <c r="Q6" s="628"/>
    </row>
    <row r="7" spans="1:17" ht="21.75" customHeight="1" thickBot="1">
      <c r="A7" s="701"/>
      <c r="B7" s="480" t="s">
        <v>271</v>
      </c>
      <c r="C7" s="480" t="s">
        <v>272</v>
      </c>
      <c r="D7" s="480" t="s">
        <v>271</v>
      </c>
      <c r="E7" s="480" t="s">
        <v>272</v>
      </c>
      <c r="F7" s="480" t="s">
        <v>271</v>
      </c>
      <c r="G7" s="480" t="s">
        <v>272</v>
      </c>
      <c r="H7" s="480" t="s">
        <v>271</v>
      </c>
      <c r="I7" s="480" t="s">
        <v>272</v>
      </c>
      <c r="J7" s="480" t="s">
        <v>271</v>
      </c>
      <c r="K7" s="480" t="s">
        <v>272</v>
      </c>
      <c r="L7" s="480" t="s">
        <v>271</v>
      </c>
      <c r="M7" s="480" t="s">
        <v>272</v>
      </c>
      <c r="N7" s="480" t="s">
        <v>315</v>
      </c>
      <c r="P7" s="629"/>
      <c r="Q7" s="629"/>
    </row>
    <row r="8" spans="1:17" ht="27" customHeight="1" thickTop="1">
      <c r="A8" s="347" t="s">
        <v>29</v>
      </c>
      <c r="B8" s="71">
        <v>7</v>
      </c>
      <c r="C8" s="71">
        <v>0</v>
      </c>
      <c r="D8" s="71">
        <v>4</v>
      </c>
      <c r="E8" s="71">
        <v>0</v>
      </c>
      <c r="F8" s="71">
        <v>1</v>
      </c>
      <c r="G8" s="71">
        <v>1</v>
      </c>
      <c r="H8" s="71">
        <v>1</v>
      </c>
      <c r="I8" s="71">
        <v>3</v>
      </c>
      <c r="J8" s="71">
        <v>0</v>
      </c>
      <c r="K8" s="71">
        <v>0</v>
      </c>
      <c r="L8" s="72">
        <f t="shared" ref="L8:M17" si="0">SUM(J8,H8,F8,D8,B8)</f>
        <v>13</v>
      </c>
      <c r="M8" s="72">
        <f t="shared" si="0"/>
        <v>4</v>
      </c>
      <c r="N8" s="72">
        <f t="shared" ref="N8:N17" si="1">SUM(L8:M8)</f>
        <v>17</v>
      </c>
      <c r="O8" s="19"/>
      <c r="P8" s="821" t="s">
        <v>241</v>
      </c>
      <c r="Q8" s="821"/>
    </row>
    <row r="9" spans="1:17" ht="27" customHeight="1">
      <c r="A9" s="347" t="s">
        <v>30</v>
      </c>
      <c r="B9" s="375">
        <v>16</v>
      </c>
      <c r="C9" s="375">
        <v>13</v>
      </c>
      <c r="D9" s="375">
        <v>31</v>
      </c>
      <c r="E9" s="375">
        <v>2</v>
      </c>
      <c r="F9" s="375">
        <v>21</v>
      </c>
      <c r="G9" s="375">
        <v>20</v>
      </c>
      <c r="H9" s="375">
        <v>10</v>
      </c>
      <c r="I9" s="375">
        <v>17</v>
      </c>
      <c r="J9" s="375">
        <v>6</v>
      </c>
      <c r="K9" s="375">
        <v>0</v>
      </c>
      <c r="L9" s="351">
        <f t="shared" si="0"/>
        <v>84</v>
      </c>
      <c r="M9" s="351">
        <f t="shared" si="0"/>
        <v>52</v>
      </c>
      <c r="N9" s="351">
        <f t="shared" si="1"/>
        <v>136</v>
      </c>
      <c r="O9" s="19"/>
      <c r="P9" s="821" t="s">
        <v>243</v>
      </c>
      <c r="Q9" s="821"/>
    </row>
    <row r="10" spans="1:17" ht="27" customHeight="1">
      <c r="A10" s="347" t="s">
        <v>31</v>
      </c>
      <c r="B10" s="375">
        <v>4</v>
      </c>
      <c r="C10" s="375">
        <v>2</v>
      </c>
      <c r="D10" s="375">
        <v>3</v>
      </c>
      <c r="E10" s="375">
        <v>0</v>
      </c>
      <c r="F10" s="375">
        <v>5</v>
      </c>
      <c r="G10" s="375">
        <v>4</v>
      </c>
      <c r="H10" s="375">
        <v>1</v>
      </c>
      <c r="I10" s="375">
        <v>2</v>
      </c>
      <c r="J10" s="375">
        <v>0</v>
      </c>
      <c r="K10" s="375">
        <v>1</v>
      </c>
      <c r="L10" s="351">
        <f t="shared" si="0"/>
        <v>13</v>
      </c>
      <c r="M10" s="351">
        <f t="shared" si="0"/>
        <v>9</v>
      </c>
      <c r="N10" s="351">
        <f t="shared" si="1"/>
        <v>22</v>
      </c>
      <c r="O10" s="19"/>
      <c r="P10" s="821" t="s">
        <v>245</v>
      </c>
      <c r="Q10" s="821"/>
    </row>
    <row r="11" spans="1:17" ht="27" customHeight="1">
      <c r="A11" s="347" t="s">
        <v>32</v>
      </c>
      <c r="B11" s="375">
        <v>9</v>
      </c>
      <c r="C11" s="375">
        <v>6</v>
      </c>
      <c r="D11" s="375">
        <v>1</v>
      </c>
      <c r="E11" s="375">
        <v>0</v>
      </c>
      <c r="F11" s="375">
        <v>5</v>
      </c>
      <c r="G11" s="375">
        <v>4</v>
      </c>
      <c r="H11" s="375">
        <v>0</v>
      </c>
      <c r="I11" s="375">
        <v>7</v>
      </c>
      <c r="J11" s="375">
        <v>0</v>
      </c>
      <c r="K11" s="375">
        <v>0</v>
      </c>
      <c r="L11" s="351">
        <f t="shared" si="0"/>
        <v>15</v>
      </c>
      <c r="M11" s="351">
        <f t="shared" si="0"/>
        <v>17</v>
      </c>
      <c r="N11" s="351">
        <f t="shared" si="1"/>
        <v>32</v>
      </c>
      <c r="O11" s="19"/>
      <c r="P11" s="821" t="s">
        <v>246</v>
      </c>
      <c r="Q11" s="821"/>
    </row>
    <row r="12" spans="1:17" ht="27" customHeight="1">
      <c r="A12" s="347" t="s">
        <v>20</v>
      </c>
      <c r="B12" s="375">
        <v>1</v>
      </c>
      <c r="C12" s="375">
        <v>5</v>
      </c>
      <c r="D12" s="375">
        <v>3</v>
      </c>
      <c r="E12" s="375">
        <v>2</v>
      </c>
      <c r="F12" s="375">
        <v>10</v>
      </c>
      <c r="G12" s="375">
        <v>4</v>
      </c>
      <c r="H12" s="375">
        <v>2</v>
      </c>
      <c r="I12" s="375">
        <v>2</v>
      </c>
      <c r="J12" s="375">
        <v>7</v>
      </c>
      <c r="K12" s="375">
        <v>0</v>
      </c>
      <c r="L12" s="351">
        <f t="shared" si="0"/>
        <v>23</v>
      </c>
      <c r="M12" s="351">
        <f t="shared" si="0"/>
        <v>13</v>
      </c>
      <c r="N12" s="351">
        <f t="shared" si="1"/>
        <v>36</v>
      </c>
      <c r="O12" s="19"/>
      <c r="P12" s="821" t="s">
        <v>247</v>
      </c>
      <c r="Q12" s="821"/>
    </row>
    <row r="13" spans="1:17" ht="27" customHeight="1">
      <c r="A13" s="347" t="s">
        <v>21</v>
      </c>
      <c r="B13" s="375">
        <v>8</v>
      </c>
      <c r="C13" s="375">
        <v>3</v>
      </c>
      <c r="D13" s="375">
        <v>4</v>
      </c>
      <c r="E13" s="375">
        <v>0</v>
      </c>
      <c r="F13" s="375">
        <v>2</v>
      </c>
      <c r="G13" s="375">
        <v>3</v>
      </c>
      <c r="H13" s="375">
        <v>7</v>
      </c>
      <c r="I13" s="375">
        <v>2</v>
      </c>
      <c r="J13" s="375">
        <v>1</v>
      </c>
      <c r="K13" s="375">
        <v>0</v>
      </c>
      <c r="L13" s="351">
        <f t="shared" si="0"/>
        <v>22</v>
      </c>
      <c r="M13" s="351">
        <f t="shared" si="0"/>
        <v>8</v>
      </c>
      <c r="N13" s="351">
        <f t="shared" si="1"/>
        <v>30</v>
      </c>
      <c r="O13" s="19"/>
      <c r="P13" s="821" t="s">
        <v>248</v>
      </c>
      <c r="Q13" s="821"/>
    </row>
    <row r="14" spans="1:17" ht="27" customHeight="1">
      <c r="A14" s="347" t="s">
        <v>34</v>
      </c>
      <c r="B14" s="375">
        <v>3</v>
      </c>
      <c r="C14" s="375">
        <v>0</v>
      </c>
      <c r="D14" s="375">
        <v>0</v>
      </c>
      <c r="E14" s="375">
        <v>0</v>
      </c>
      <c r="F14" s="375">
        <v>3</v>
      </c>
      <c r="G14" s="375">
        <v>0</v>
      </c>
      <c r="H14" s="375">
        <v>4</v>
      </c>
      <c r="I14" s="375">
        <v>5</v>
      </c>
      <c r="J14" s="375">
        <v>0</v>
      </c>
      <c r="K14" s="375">
        <v>0</v>
      </c>
      <c r="L14" s="351">
        <f t="shared" si="0"/>
        <v>10</v>
      </c>
      <c r="M14" s="351">
        <f t="shared" si="0"/>
        <v>5</v>
      </c>
      <c r="N14" s="351">
        <f t="shared" si="1"/>
        <v>15</v>
      </c>
      <c r="O14" s="19"/>
      <c r="P14" s="787" t="s">
        <v>250</v>
      </c>
      <c r="Q14" s="787"/>
    </row>
    <row r="15" spans="1:17" ht="27" customHeight="1">
      <c r="A15" s="347" t="s">
        <v>35</v>
      </c>
      <c r="B15" s="375">
        <v>3</v>
      </c>
      <c r="C15" s="375">
        <v>1</v>
      </c>
      <c r="D15" s="375">
        <v>3</v>
      </c>
      <c r="E15" s="375">
        <v>5</v>
      </c>
      <c r="F15" s="375">
        <v>1</v>
      </c>
      <c r="G15" s="375">
        <v>0</v>
      </c>
      <c r="H15" s="375">
        <v>0</v>
      </c>
      <c r="I15" s="375">
        <v>0</v>
      </c>
      <c r="J15" s="375">
        <v>0</v>
      </c>
      <c r="K15" s="375">
        <v>0</v>
      </c>
      <c r="L15" s="351">
        <f t="shared" si="0"/>
        <v>7</v>
      </c>
      <c r="M15" s="351">
        <f t="shared" si="0"/>
        <v>6</v>
      </c>
      <c r="N15" s="351">
        <f t="shared" si="1"/>
        <v>13</v>
      </c>
      <c r="O15" s="19"/>
      <c r="P15" s="343"/>
      <c r="Q15" s="174" t="s">
        <v>251</v>
      </c>
    </row>
    <row r="16" spans="1:17" ht="27" customHeight="1">
      <c r="A16" s="347" t="s">
        <v>36</v>
      </c>
      <c r="B16" s="375">
        <v>1</v>
      </c>
      <c r="C16" s="375">
        <v>0</v>
      </c>
      <c r="D16" s="375">
        <v>2</v>
      </c>
      <c r="E16" s="375">
        <v>1</v>
      </c>
      <c r="F16" s="375">
        <v>4</v>
      </c>
      <c r="G16" s="375">
        <v>1</v>
      </c>
      <c r="H16" s="375">
        <v>2</v>
      </c>
      <c r="I16" s="375">
        <v>2</v>
      </c>
      <c r="J16" s="375">
        <v>0</v>
      </c>
      <c r="K16" s="375">
        <v>2</v>
      </c>
      <c r="L16" s="351">
        <f t="shared" si="0"/>
        <v>9</v>
      </c>
      <c r="M16" s="351">
        <f t="shared" si="0"/>
        <v>6</v>
      </c>
      <c r="N16" s="351">
        <f t="shared" si="1"/>
        <v>15</v>
      </c>
      <c r="O16" s="19"/>
      <c r="P16" s="818" t="s">
        <v>252</v>
      </c>
      <c r="Q16" s="818"/>
    </row>
    <row r="17" spans="1:25" ht="27" customHeight="1" thickBot="1">
      <c r="A17" s="118" t="s">
        <v>37</v>
      </c>
      <c r="B17" s="57">
        <v>16</v>
      </c>
      <c r="C17" s="57">
        <v>9</v>
      </c>
      <c r="D17" s="57">
        <v>0</v>
      </c>
      <c r="E17" s="57">
        <v>0</v>
      </c>
      <c r="F17" s="57">
        <v>5</v>
      </c>
      <c r="G17" s="57">
        <v>4</v>
      </c>
      <c r="H17" s="57">
        <v>4</v>
      </c>
      <c r="I17" s="57">
        <v>3</v>
      </c>
      <c r="J17" s="57">
        <v>0</v>
      </c>
      <c r="K17" s="57">
        <v>0</v>
      </c>
      <c r="L17" s="73">
        <f t="shared" si="0"/>
        <v>25</v>
      </c>
      <c r="M17" s="73">
        <f t="shared" si="0"/>
        <v>16</v>
      </c>
      <c r="N17" s="73">
        <f t="shared" si="1"/>
        <v>41</v>
      </c>
      <c r="O17" s="19"/>
      <c r="P17" s="819" t="s">
        <v>253</v>
      </c>
      <c r="Q17" s="819"/>
    </row>
    <row r="18" spans="1:25" ht="27" customHeight="1" thickTop="1" thickBot="1">
      <c r="A18" s="470" t="s">
        <v>0</v>
      </c>
      <c r="B18" s="74">
        <f t="shared" ref="B18:N18" si="2">SUM(B8:B17)</f>
        <v>68</v>
      </c>
      <c r="C18" s="74">
        <f t="shared" si="2"/>
        <v>39</v>
      </c>
      <c r="D18" s="74">
        <f t="shared" si="2"/>
        <v>51</v>
      </c>
      <c r="E18" s="74">
        <f t="shared" si="2"/>
        <v>10</v>
      </c>
      <c r="F18" s="74">
        <f t="shared" si="2"/>
        <v>57</v>
      </c>
      <c r="G18" s="74">
        <f t="shared" si="2"/>
        <v>41</v>
      </c>
      <c r="H18" s="74">
        <f t="shared" si="2"/>
        <v>31</v>
      </c>
      <c r="I18" s="74">
        <f t="shared" si="2"/>
        <v>43</v>
      </c>
      <c r="J18" s="74">
        <f t="shared" si="2"/>
        <v>14</v>
      </c>
      <c r="K18" s="74">
        <f t="shared" si="2"/>
        <v>3</v>
      </c>
      <c r="L18" s="74">
        <f t="shared" si="2"/>
        <v>221</v>
      </c>
      <c r="M18" s="74">
        <f t="shared" si="2"/>
        <v>136</v>
      </c>
      <c r="N18" s="74">
        <f t="shared" si="2"/>
        <v>357</v>
      </c>
      <c r="O18" s="19"/>
      <c r="P18" s="820" t="s">
        <v>254</v>
      </c>
      <c r="Q18" s="820"/>
      <c r="R18" s="10"/>
      <c r="S18" s="10"/>
      <c r="T18" s="10"/>
      <c r="U18" s="10"/>
      <c r="V18" s="10"/>
      <c r="W18" s="10"/>
      <c r="X18" s="10"/>
      <c r="Y18" s="10"/>
    </row>
    <row r="19" spans="1:25" ht="21.75" customHeight="1" thickTop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6"/>
      <c r="O19" s="19"/>
    </row>
  </sheetData>
  <mergeCells count="27">
    <mergeCell ref="L5:N5"/>
    <mergeCell ref="P14:Q14"/>
    <mergeCell ref="P16:Q16"/>
    <mergeCell ref="P17:Q17"/>
    <mergeCell ref="P18:Q18"/>
    <mergeCell ref="P8:Q8"/>
    <mergeCell ref="P9:Q9"/>
    <mergeCell ref="P10:Q10"/>
    <mergeCell ref="P11:Q11"/>
    <mergeCell ref="P12:Q12"/>
    <mergeCell ref="P13:Q13"/>
    <mergeCell ref="A1:Q1"/>
    <mergeCell ref="A2:Q2"/>
    <mergeCell ref="N3:Q3"/>
    <mergeCell ref="A4:A7"/>
    <mergeCell ref="B4:C4"/>
    <mergeCell ref="D4:E4"/>
    <mergeCell ref="F4:G4"/>
    <mergeCell ref="H4:I4"/>
    <mergeCell ref="J4:K4"/>
    <mergeCell ref="L4:N4"/>
    <mergeCell ref="P4:Q7"/>
    <mergeCell ref="B5:C5"/>
    <mergeCell ref="D5:E5"/>
    <mergeCell ref="F5:G5"/>
    <mergeCell ref="H5:I5"/>
    <mergeCell ref="J5:K5"/>
  </mergeCells>
  <printOptions horizontalCentered="1"/>
  <pageMargins left="1" right="1" top="1.5" bottom="1" header="1.5" footer="1"/>
  <pageSetup paperSize="9" scale="85" orientation="landscape" r:id="rId1"/>
  <headerFooter scaleWithDoc="0" alignWithMargins="0">
    <oddFooter>&amp;C&amp;12 28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1"/>
  <sheetViews>
    <sheetView rightToLeft="1" view="pageBreakPreview" topLeftCell="A3" zoomScale="90" zoomScaleNormal="100" zoomScaleSheetLayoutView="90" workbookViewId="0">
      <selection activeCell="A12" sqref="A12:B12"/>
    </sheetView>
  </sheetViews>
  <sheetFormatPr defaultRowHeight="12.75"/>
  <cols>
    <col min="1" max="1" width="10.140625" customWidth="1"/>
    <col min="2" max="2" width="20.28515625" customWidth="1"/>
    <col min="3" max="3" width="7.7109375" customWidth="1"/>
    <col min="4" max="4" width="8.140625" customWidth="1"/>
    <col min="5" max="5" width="9.28515625" customWidth="1"/>
    <col min="6" max="6" width="8.140625" customWidth="1"/>
    <col min="7" max="7" width="7" bestFit="1" customWidth="1"/>
    <col min="8" max="8" width="9.85546875" bestFit="1" customWidth="1"/>
    <col min="9" max="9" width="8.5703125" customWidth="1"/>
    <col min="10" max="10" width="7" customWidth="1"/>
    <col min="11" max="11" width="8.85546875" customWidth="1"/>
    <col min="12" max="12" width="8.140625" customWidth="1"/>
    <col min="13" max="13" width="8.5703125" customWidth="1"/>
    <col min="14" max="14" width="8.140625" customWidth="1"/>
    <col min="15" max="15" width="8.5703125" customWidth="1"/>
    <col min="16" max="16" width="11.42578125" customWidth="1"/>
    <col min="17" max="17" width="12.5703125" customWidth="1"/>
  </cols>
  <sheetData>
    <row r="1" spans="1:17" s="2" customFormat="1" ht="22.5" customHeight="1"/>
    <row r="2" spans="1:17" s="2" customFormat="1" ht="28.5" customHeight="1">
      <c r="A2" s="639" t="s">
        <v>601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</row>
    <row r="3" spans="1:17" s="2" customFormat="1" ht="28.5" customHeight="1">
      <c r="A3" s="640" t="s">
        <v>602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</row>
    <row r="4" spans="1:17" s="2" customFormat="1" ht="28.5" customHeight="1" thickBot="1">
      <c r="A4" s="646" t="s">
        <v>215</v>
      </c>
      <c r="B4" s="646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1" t="s">
        <v>400</v>
      </c>
      <c r="Q4" s="641"/>
    </row>
    <row r="5" spans="1:17" s="12" customFormat="1" ht="20.100000000000001" customHeight="1" thickTop="1">
      <c r="A5" s="625" t="s">
        <v>47</v>
      </c>
      <c r="B5" s="625"/>
      <c r="C5" s="647" t="s">
        <v>48</v>
      </c>
      <c r="D5" s="625" t="s">
        <v>211</v>
      </c>
      <c r="E5" s="625"/>
      <c r="F5" s="625"/>
      <c r="G5" s="625" t="s">
        <v>212</v>
      </c>
      <c r="H5" s="625"/>
      <c r="I5" s="625"/>
      <c r="J5" s="625" t="s">
        <v>213</v>
      </c>
      <c r="K5" s="625"/>
      <c r="L5" s="625"/>
      <c r="M5" s="625" t="s">
        <v>584</v>
      </c>
      <c r="N5" s="625"/>
      <c r="O5" s="625"/>
      <c r="P5" s="643" t="s">
        <v>262</v>
      </c>
      <c r="Q5" s="643"/>
    </row>
    <row r="6" spans="1:17" s="12" customFormat="1" ht="20.100000000000001" customHeight="1">
      <c r="A6" s="628"/>
      <c r="B6" s="628"/>
      <c r="C6" s="648"/>
      <c r="D6" s="642" t="s">
        <v>266</v>
      </c>
      <c r="E6" s="642"/>
      <c r="F6" s="642"/>
      <c r="G6" s="642" t="s">
        <v>267</v>
      </c>
      <c r="H6" s="642"/>
      <c r="I6" s="642"/>
      <c r="J6" s="642" t="s">
        <v>268</v>
      </c>
      <c r="K6" s="642"/>
      <c r="L6" s="642"/>
      <c r="M6" s="642" t="s">
        <v>269</v>
      </c>
      <c r="N6" s="642"/>
      <c r="O6" s="642"/>
      <c r="P6" s="644"/>
      <c r="Q6" s="644"/>
    </row>
    <row r="7" spans="1:17" s="12" customFormat="1" ht="24.75" customHeight="1">
      <c r="A7" s="628"/>
      <c r="B7" s="628"/>
      <c r="C7" s="649"/>
      <c r="D7" s="51" t="s">
        <v>9</v>
      </c>
      <c r="E7" s="51" t="s">
        <v>10</v>
      </c>
      <c r="F7" s="51" t="s">
        <v>11</v>
      </c>
      <c r="G7" s="51" t="s">
        <v>9</v>
      </c>
      <c r="H7" s="51" t="s">
        <v>10</v>
      </c>
      <c r="I7" s="254" t="s">
        <v>11</v>
      </c>
      <c r="J7" s="51" t="s">
        <v>9</v>
      </c>
      <c r="K7" s="51" t="s">
        <v>10</v>
      </c>
      <c r="L7" s="254" t="s">
        <v>11</v>
      </c>
      <c r="M7" s="51" t="s">
        <v>9</v>
      </c>
      <c r="N7" s="51" t="s">
        <v>10</v>
      </c>
      <c r="O7" s="254" t="s">
        <v>11</v>
      </c>
      <c r="P7" s="644"/>
      <c r="Q7" s="644"/>
    </row>
    <row r="8" spans="1:17" s="12" customFormat="1" ht="25.5" customHeight="1" thickBot="1">
      <c r="A8" s="629"/>
      <c r="B8" s="629"/>
      <c r="C8" s="169" t="s">
        <v>270</v>
      </c>
      <c r="D8" s="177" t="s">
        <v>271</v>
      </c>
      <c r="E8" s="177" t="s">
        <v>272</v>
      </c>
      <c r="F8" s="177" t="s">
        <v>273</v>
      </c>
      <c r="G8" s="177" t="s">
        <v>271</v>
      </c>
      <c r="H8" s="177" t="s">
        <v>272</v>
      </c>
      <c r="I8" s="187" t="s">
        <v>273</v>
      </c>
      <c r="J8" s="177" t="s">
        <v>271</v>
      </c>
      <c r="K8" s="177" t="s">
        <v>272</v>
      </c>
      <c r="L8" s="187" t="s">
        <v>273</v>
      </c>
      <c r="M8" s="177" t="s">
        <v>271</v>
      </c>
      <c r="N8" s="177" t="s">
        <v>272</v>
      </c>
      <c r="O8" s="187" t="s">
        <v>273</v>
      </c>
      <c r="P8" s="645"/>
      <c r="Q8" s="645"/>
    </row>
    <row r="9" spans="1:17" s="6" customFormat="1" ht="45.75" customHeight="1" thickTop="1">
      <c r="A9" s="635" t="s">
        <v>583</v>
      </c>
      <c r="B9" s="635"/>
      <c r="C9" s="46">
        <v>21</v>
      </c>
      <c r="D9" s="46">
        <v>290</v>
      </c>
      <c r="E9" s="46">
        <v>135</v>
      </c>
      <c r="F9" s="46">
        <f>SUM(D9:E9)</f>
        <v>425</v>
      </c>
      <c r="G9" s="46">
        <v>91</v>
      </c>
      <c r="H9" s="46">
        <v>38</v>
      </c>
      <c r="I9" s="46">
        <f>SUM(G9:H9)</f>
        <v>129</v>
      </c>
      <c r="J9" s="46">
        <v>84</v>
      </c>
      <c r="K9" s="46">
        <v>65</v>
      </c>
      <c r="L9" s="46">
        <f>SUM(J9:K9)</f>
        <v>149</v>
      </c>
      <c r="M9" s="46">
        <v>169</v>
      </c>
      <c r="N9" s="46">
        <v>286</v>
      </c>
      <c r="O9" s="46">
        <f>SUM(M9:N9)</f>
        <v>455</v>
      </c>
      <c r="P9" s="637" t="s">
        <v>263</v>
      </c>
      <c r="Q9" s="637"/>
    </row>
    <row r="10" spans="1:17" s="6" customFormat="1" ht="66.75" customHeight="1">
      <c r="A10" s="636" t="s">
        <v>206</v>
      </c>
      <c r="B10" s="636"/>
      <c r="C10" s="47">
        <v>11</v>
      </c>
      <c r="D10" s="47">
        <v>221</v>
      </c>
      <c r="E10" s="47">
        <v>136</v>
      </c>
      <c r="F10" s="47">
        <f>SUM(D10:E10)</f>
        <v>357</v>
      </c>
      <c r="G10" s="47">
        <v>66</v>
      </c>
      <c r="H10" s="47">
        <v>50</v>
      </c>
      <c r="I10" s="47">
        <f>SUM(G10:H10)</f>
        <v>116</v>
      </c>
      <c r="J10" s="47">
        <v>64</v>
      </c>
      <c r="K10" s="47">
        <v>53</v>
      </c>
      <c r="L10" s="47">
        <f>SUM(J10:K10)</f>
        <v>117</v>
      </c>
      <c r="M10" s="47">
        <v>253</v>
      </c>
      <c r="N10" s="47">
        <v>102</v>
      </c>
      <c r="O10" s="47">
        <f>SUM(M10:N10)</f>
        <v>355</v>
      </c>
      <c r="P10" s="632" t="s">
        <v>264</v>
      </c>
      <c r="Q10" s="632"/>
    </row>
    <row r="11" spans="1:17" s="6" customFormat="1" ht="63.75" customHeight="1">
      <c r="A11" s="56" t="s">
        <v>205</v>
      </c>
      <c r="B11" s="56"/>
      <c r="C11" s="47">
        <v>2</v>
      </c>
      <c r="D11" s="47">
        <v>182</v>
      </c>
      <c r="E11" s="47">
        <v>164</v>
      </c>
      <c r="F11" s="47">
        <f>SUM(D11:E11)</f>
        <v>346</v>
      </c>
      <c r="G11" s="47">
        <v>34</v>
      </c>
      <c r="H11" s="47">
        <v>22</v>
      </c>
      <c r="I11" s="47">
        <f>SUM(G11:H11)</f>
        <v>56</v>
      </c>
      <c r="J11" s="47">
        <v>20</v>
      </c>
      <c r="K11" s="47">
        <v>13</v>
      </c>
      <c r="L11" s="47">
        <f>SUM(J11:K11)</f>
        <v>33</v>
      </c>
      <c r="M11" s="47">
        <v>67</v>
      </c>
      <c r="N11" s="47">
        <v>70</v>
      </c>
      <c r="O11" s="47">
        <f>SUM(M11:N11)</f>
        <v>137</v>
      </c>
      <c r="P11" s="632" t="s">
        <v>265</v>
      </c>
      <c r="Q11" s="632"/>
    </row>
    <row r="12" spans="1:17" s="6" customFormat="1" ht="45.75" customHeight="1" thickBot="1">
      <c r="A12" s="633" t="s">
        <v>203</v>
      </c>
      <c r="B12" s="633"/>
      <c r="C12" s="57">
        <v>61</v>
      </c>
      <c r="D12" s="57">
        <v>2088</v>
      </c>
      <c r="E12" s="57">
        <v>1240</v>
      </c>
      <c r="F12" s="57">
        <f>SUM(D12:E12)</f>
        <v>3328</v>
      </c>
      <c r="G12" s="57">
        <v>698</v>
      </c>
      <c r="H12" s="57">
        <v>360</v>
      </c>
      <c r="I12" s="57">
        <f>SUM(G12:H12)</f>
        <v>1058</v>
      </c>
      <c r="J12" s="57">
        <v>512</v>
      </c>
      <c r="K12" s="57">
        <v>232</v>
      </c>
      <c r="L12" s="57">
        <f>SUM(J12:K12)</f>
        <v>744</v>
      </c>
      <c r="M12" s="57">
        <v>621</v>
      </c>
      <c r="N12" s="57">
        <v>860</v>
      </c>
      <c r="O12" s="57">
        <f>SUM(M12:N12)</f>
        <v>1481</v>
      </c>
      <c r="P12" s="638" t="s">
        <v>261</v>
      </c>
      <c r="Q12" s="638"/>
    </row>
    <row r="13" spans="1:17" s="6" customFormat="1" ht="39" customHeight="1" thickTop="1" thickBot="1">
      <c r="A13" s="634" t="s">
        <v>0</v>
      </c>
      <c r="B13" s="634"/>
      <c r="C13" s="58">
        <f>SUM(C9:C12)</f>
        <v>95</v>
      </c>
      <c r="D13" s="59">
        <f t="shared" ref="D13:L13" si="0">SUM(D9:D12)</f>
        <v>2781</v>
      </c>
      <c r="E13" s="59">
        <f t="shared" si="0"/>
        <v>1675</v>
      </c>
      <c r="F13" s="59">
        <f>SUM(F9:F12)</f>
        <v>4456</v>
      </c>
      <c r="G13" s="59">
        <f>SUM(G9:G12)</f>
        <v>889</v>
      </c>
      <c r="H13" s="59">
        <f>SUM(H9:H12)</f>
        <v>470</v>
      </c>
      <c r="I13" s="59">
        <f>SUM(I9:I12)</f>
        <v>1359</v>
      </c>
      <c r="J13" s="59">
        <f t="shared" si="0"/>
        <v>680</v>
      </c>
      <c r="K13" s="59">
        <f t="shared" si="0"/>
        <v>363</v>
      </c>
      <c r="L13" s="59">
        <f t="shared" si="0"/>
        <v>1043</v>
      </c>
      <c r="M13" s="59">
        <f>SUM(M9:M12)</f>
        <v>1110</v>
      </c>
      <c r="N13" s="59">
        <f>SUM(N9:N12)</f>
        <v>1318</v>
      </c>
      <c r="O13" s="59">
        <f>SUM(O9:O12)</f>
        <v>2428</v>
      </c>
      <c r="P13" s="631" t="s">
        <v>254</v>
      </c>
      <c r="Q13" s="631"/>
    </row>
    <row r="14" spans="1:17" ht="12.75" customHeight="1" thickTop="1">
      <c r="B14" s="7"/>
      <c r="C14" s="7"/>
      <c r="D14" s="7"/>
      <c r="E14" s="7"/>
      <c r="F14" s="7"/>
      <c r="G14" s="7"/>
      <c r="H14" s="7"/>
    </row>
    <row r="15" spans="1:17">
      <c r="B15" s="7"/>
      <c r="C15" s="7"/>
      <c r="D15" s="7"/>
      <c r="E15" s="7"/>
      <c r="F15" s="7"/>
      <c r="G15" s="7"/>
      <c r="H15" s="7"/>
    </row>
    <row r="16" spans="1:17">
      <c r="B16" s="7"/>
      <c r="C16" s="44"/>
      <c r="D16" s="7"/>
      <c r="E16" s="7"/>
      <c r="F16" s="44"/>
      <c r="G16" s="7"/>
      <c r="H16" s="7"/>
      <c r="I16" s="7"/>
      <c r="J16" s="7"/>
      <c r="K16" s="7"/>
      <c r="L16" s="7"/>
      <c r="M16" s="7"/>
      <c r="N16" s="7"/>
      <c r="O16" s="7"/>
    </row>
    <row r="17" spans="2:14" ht="15">
      <c r="B17" s="8"/>
      <c r="C17" s="604"/>
      <c r="D17" s="9"/>
      <c r="E17" s="44"/>
      <c r="F17" s="44"/>
      <c r="G17" s="7"/>
      <c r="H17" s="44"/>
      <c r="K17" s="42"/>
      <c r="N17" s="42"/>
    </row>
    <row r="18" spans="2:14" ht="15">
      <c r="B18" s="7"/>
      <c r="C18" s="44"/>
      <c r="D18" s="9"/>
      <c r="E18" s="7"/>
      <c r="F18" s="44"/>
      <c r="G18" s="7"/>
      <c r="H18" s="7"/>
    </row>
    <row r="19" spans="2:14" ht="15">
      <c r="B19" s="7"/>
      <c r="C19" s="44"/>
      <c r="D19" s="9"/>
      <c r="E19" s="7"/>
      <c r="F19" s="44"/>
      <c r="G19" s="7"/>
      <c r="H19" s="7"/>
    </row>
    <row r="20" spans="2:14">
      <c r="B20" s="7"/>
      <c r="C20" s="44"/>
      <c r="D20" s="7"/>
      <c r="E20" s="7"/>
      <c r="F20" s="44"/>
      <c r="G20" s="7"/>
      <c r="H20" s="7"/>
    </row>
    <row r="21" spans="2:14">
      <c r="N21" s="42"/>
    </row>
  </sheetData>
  <mergeCells count="24">
    <mergeCell ref="A2:Q2"/>
    <mergeCell ref="A3:Q3"/>
    <mergeCell ref="P4:Q4"/>
    <mergeCell ref="D6:F6"/>
    <mergeCell ref="G6:I6"/>
    <mergeCell ref="J6:L6"/>
    <mergeCell ref="M6:O6"/>
    <mergeCell ref="P5:Q8"/>
    <mergeCell ref="A4:O4"/>
    <mergeCell ref="C5:C7"/>
    <mergeCell ref="D5:F5"/>
    <mergeCell ref="G5:I5"/>
    <mergeCell ref="J5:L5"/>
    <mergeCell ref="M5:O5"/>
    <mergeCell ref="A5:B8"/>
    <mergeCell ref="P13:Q13"/>
    <mergeCell ref="P11:Q11"/>
    <mergeCell ref="A12:B12"/>
    <mergeCell ref="A13:B13"/>
    <mergeCell ref="A9:B9"/>
    <mergeCell ref="A10:B10"/>
    <mergeCell ref="P9:Q9"/>
    <mergeCell ref="P10:Q10"/>
    <mergeCell ref="P12:Q12"/>
  </mergeCells>
  <phoneticPr fontId="0" type="noConversion"/>
  <printOptions horizontalCentered="1"/>
  <pageMargins left="0.25" right="0.25" top="1.135" bottom="0.75" header="0.3" footer="0.3"/>
  <pageSetup scale="73" orientation="landscape" r:id="rId1"/>
  <headerFooter alignWithMargins="0">
    <oddFooter xml:space="preserve">&amp;C&amp;"Arial,Bold"&amp;12 &amp;"Arial,Regular"&amp;11 9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19"/>
  <sheetViews>
    <sheetView rightToLeft="1" view="pageBreakPreview" topLeftCell="A4" zoomScale="80" zoomScaleNormal="90" zoomScaleSheetLayoutView="80" workbookViewId="0">
      <selection activeCell="A20" sqref="A20"/>
    </sheetView>
  </sheetViews>
  <sheetFormatPr defaultRowHeight="12.75"/>
  <cols>
    <col min="1" max="1" width="16.5703125" style="20" customWidth="1"/>
    <col min="2" max="2" width="8.42578125" customWidth="1"/>
    <col min="3" max="3" width="7.85546875" customWidth="1"/>
    <col min="4" max="5" width="5.85546875" customWidth="1"/>
    <col min="6" max="6" width="6.28515625" customWidth="1"/>
    <col min="7" max="7" width="5.7109375" customWidth="1"/>
    <col min="8" max="12" width="6.28515625" customWidth="1"/>
    <col min="13" max="13" width="5.5703125" customWidth="1"/>
    <col min="14" max="14" width="6.28515625" customWidth="1"/>
    <col min="15" max="15" width="5.7109375" customWidth="1"/>
    <col min="16" max="17" width="6.28515625" customWidth="1"/>
    <col min="18" max="18" width="6.7109375" customWidth="1"/>
    <col min="19" max="19" width="7.85546875" customWidth="1"/>
    <col min="20" max="20" width="6.7109375" customWidth="1"/>
    <col min="21" max="21" width="17.28515625" customWidth="1"/>
  </cols>
  <sheetData>
    <row r="1" spans="1:21" s="1" customFormat="1" ht="21" customHeight="1"/>
    <row r="2" spans="1:21" ht="24.75" customHeight="1">
      <c r="A2" s="639" t="s">
        <v>741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  <c r="T2" s="639"/>
    </row>
    <row r="3" spans="1:21" ht="43.5" customHeight="1">
      <c r="A3" s="639" t="s">
        <v>742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39"/>
      <c r="S3" s="639"/>
      <c r="T3" s="639"/>
      <c r="U3" s="639"/>
    </row>
    <row r="4" spans="1:21" ht="19.5" customHeight="1" thickBot="1">
      <c r="A4" s="202" t="s">
        <v>743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97" t="s">
        <v>744</v>
      </c>
    </row>
    <row r="5" spans="1:21" ht="19.5" customHeight="1" thickTop="1">
      <c r="A5" s="699" t="s">
        <v>111</v>
      </c>
      <c r="B5" s="822" t="s">
        <v>811</v>
      </c>
      <c r="C5" s="822"/>
      <c r="D5" s="823" t="s">
        <v>813</v>
      </c>
      <c r="E5" s="823"/>
      <c r="F5" s="823" t="s">
        <v>745</v>
      </c>
      <c r="G5" s="823"/>
      <c r="H5" s="823" t="s">
        <v>746</v>
      </c>
      <c r="I5" s="823"/>
      <c r="J5" s="823" t="s">
        <v>747</v>
      </c>
      <c r="K5" s="823"/>
      <c r="L5" s="823" t="s">
        <v>748</v>
      </c>
      <c r="M5" s="823"/>
      <c r="N5" s="823" t="s">
        <v>749</v>
      </c>
      <c r="O5" s="823"/>
      <c r="P5" s="822" t="s">
        <v>750</v>
      </c>
      <c r="Q5" s="822"/>
      <c r="R5" s="699" t="s">
        <v>0</v>
      </c>
      <c r="S5" s="699"/>
      <c r="T5" s="699"/>
      <c r="U5" s="825" t="s">
        <v>344</v>
      </c>
    </row>
    <row r="6" spans="1:21" ht="20.100000000000001" customHeight="1">
      <c r="A6" s="700"/>
      <c r="B6" s="828" t="s">
        <v>812</v>
      </c>
      <c r="C6" s="828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9" t="s">
        <v>751</v>
      </c>
      <c r="Q6" s="829"/>
      <c r="R6" s="830" t="s">
        <v>254</v>
      </c>
      <c r="S6" s="830"/>
      <c r="T6" s="830"/>
      <c r="U6" s="826"/>
    </row>
    <row r="7" spans="1:21" ht="20.100000000000001" customHeight="1">
      <c r="A7" s="700"/>
      <c r="B7" s="458" t="s">
        <v>9</v>
      </c>
      <c r="C7" s="458" t="s">
        <v>10</v>
      </c>
      <c r="D7" s="458" t="s">
        <v>9</v>
      </c>
      <c r="E7" s="458" t="s">
        <v>10</v>
      </c>
      <c r="F7" s="458" t="s">
        <v>9</v>
      </c>
      <c r="G7" s="458" t="s">
        <v>10</v>
      </c>
      <c r="H7" s="458" t="s">
        <v>9</v>
      </c>
      <c r="I7" s="458" t="s">
        <v>10</v>
      </c>
      <c r="J7" s="458" t="s">
        <v>9</v>
      </c>
      <c r="K7" s="458" t="s">
        <v>10</v>
      </c>
      <c r="L7" s="458" t="s">
        <v>9</v>
      </c>
      <c r="M7" s="458" t="s">
        <v>10</v>
      </c>
      <c r="N7" s="458" t="s">
        <v>9</v>
      </c>
      <c r="O7" s="458" t="s">
        <v>10</v>
      </c>
      <c r="P7" s="458" t="s">
        <v>9</v>
      </c>
      <c r="Q7" s="458" t="s">
        <v>10</v>
      </c>
      <c r="R7" s="458" t="s">
        <v>9</v>
      </c>
      <c r="S7" s="458" t="s">
        <v>10</v>
      </c>
      <c r="T7" s="455" t="s">
        <v>11</v>
      </c>
      <c r="U7" s="826"/>
    </row>
    <row r="8" spans="1:21" ht="27" customHeight="1" thickBot="1">
      <c r="A8" s="700"/>
      <c r="B8" s="467" t="s">
        <v>271</v>
      </c>
      <c r="C8" s="467" t="s">
        <v>272</v>
      </c>
      <c r="D8" s="467" t="s">
        <v>271</v>
      </c>
      <c r="E8" s="467" t="s">
        <v>272</v>
      </c>
      <c r="F8" s="467" t="s">
        <v>271</v>
      </c>
      <c r="G8" s="467" t="s">
        <v>272</v>
      </c>
      <c r="H8" s="467" t="s">
        <v>271</v>
      </c>
      <c r="I8" s="467" t="s">
        <v>272</v>
      </c>
      <c r="J8" s="467" t="s">
        <v>271</v>
      </c>
      <c r="K8" s="467" t="s">
        <v>272</v>
      </c>
      <c r="L8" s="467" t="s">
        <v>271</v>
      </c>
      <c r="M8" s="467" t="s">
        <v>272</v>
      </c>
      <c r="N8" s="467" t="s">
        <v>271</v>
      </c>
      <c r="O8" s="467" t="s">
        <v>272</v>
      </c>
      <c r="P8" s="467" t="s">
        <v>271</v>
      </c>
      <c r="Q8" s="467" t="s">
        <v>272</v>
      </c>
      <c r="R8" s="467" t="s">
        <v>271</v>
      </c>
      <c r="S8" s="467" t="s">
        <v>272</v>
      </c>
      <c r="T8" s="467" t="s">
        <v>315</v>
      </c>
      <c r="U8" s="827"/>
    </row>
    <row r="9" spans="1:21" ht="47.25" customHeight="1" thickTop="1">
      <c r="A9" s="120" t="s">
        <v>113</v>
      </c>
      <c r="B9" s="350">
        <v>1</v>
      </c>
      <c r="C9" s="350">
        <v>0</v>
      </c>
      <c r="D9" s="350">
        <v>2</v>
      </c>
      <c r="E9" s="350">
        <v>0</v>
      </c>
      <c r="F9" s="350">
        <v>1</v>
      </c>
      <c r="G9" s="350">
        <v>0</v>
      </c>
      <c r="H9" s="350">
        <v>2</v>
      </c>
      <c r="I9" s="350">
        <v>0</v>
      </c>
      <c r="J9" s="350">
        <v>4</v>
      </c>
      <c r="K9" s="350">
        <v>1</v>
      </c>
      <c r="L9" s="350">
        <v>1</v>
      </c>
      <c r="M9" s="350">
        <v>0</v>
      </c>
      <c r="N9" s="350">
        <v>2</v>
      </c>
      <c r="O9" s="350">
        <v>1</v>
      </c>
      <c r="P9" s="350">
        <v>2</v>
      </c>
      <c r="Q9" s="350">
        <v>2</v>
      </c>
      <c r="R9" s="350">
        <f>SUM(P9,N9,L9,J9,H9,F9,D9,B9)</f>
        <v>15</v>
      </c>
      <c r="S9" s="350">
        <f>SUM(Q9,O9,M9,K9,I9,G9,E9,C9)</f>
        <v>4</v>
      </c>
      <c r="T9" s="350">
        <f>SUM(R9:S9)</f>
        <v>19</v>
      </c>
      <c r="U9" s="199" t="s">
        <v>752</v>
      </c>
    </row>
    <row r="10" spans="1:21" ht="43.5" customHeight="1">
      <c r="A10" s="117" t="s">
        <v>114</v>
      </c>
      <c r="B10" s="375">
        <v>0</v>
      </c>
      <c r="C10" s="375">
        <v>0</v>
      </c>
      <c r="D10" s="375">
        <v>0</v>
      </c>
      <c r="E10" s="375">
        <v>0</v>
      </c>
      <c r="F10" s="375">
        <v>0</v>
      </c>
      <c r="G10" s="375">
        <v>0</v>
      </c>
      <c r="H10" s="375">
        <v>0</v>
      </c>
      <c r="I10" s="375">
        <v>0</v>
      </c>
      <c r="J10" s="375"/>
      <c r="K10" s="375">
        <v>1</v>
      </c>
      <c r="L10" s="375">
        <v>0</v>
      </c>
      <c r="M10" s="375">
        <v>1</v>
      </c>
      <c r="N10" s="375">
        <v>7</v>
      </c>
      <c r="O10" s="375">
        <v>8</v>
      </c>
      <c r="P10" s="375">
        <v>4</v>
      </c>
      <c r="Q10" s="375">
        <v>4</v>
      </c>
      <c r="R10" s="375">
        <f t="shared" ref="R10:S15" si="0">SUM(P10,N10,L10,J10,H10,F10,D10,B10)</f>
        <v>11</v>
      </c>
      <c r="S10" s="375">
        <f t="shared" si="0"/>
        <v>14</v>
      </c>
      <c r="T10" s="375">
        <f t="shared" ref="T10:T15" si="1">SUM(R10:S10)</f>
        <v>25</v>
      </c>
      <c r="U10" s="200" t="s">
        <v>753</v>
      </c>
    </row>
    <row r="11" spans="1:21" ht="28.5" customHeight="1">
      <c r="A11" s="117" t="s">
        <v>115</v>
      </c>
      <c r="B11" s="375">
        <v>0</v>
      </c>
      <c r="C11" s="375">
        <v>0</v>
      </c>
      <c r="D11" s="375">
        <v>0</v>
      </c>
      <c r="E11" s="375">
        <v>0</v>
      </c>
      <c r="F11" s="375">
        <v>1</v>
      </c>
      <c r="G11" s="375">
        <v>1</v>
      </c>
      <c r="H11" s="375">
        <v>3</v>
      </c>
      <c r="I11" s="375">
        <v>1</v>
      </c>
      <c r="J11" s="375">
        <v>20</v>
      </c>
      <c r="K11" s="375">
        <v>7</v>
      </c>
      <c r="L11" s="375">
        <v>12</v>
      </c>
      <c r="M11" s="375">
        <v>11</v>
      </c>
      <c r="N11" s="375">
        <v>12</v>
      </c>
      <c r="O11" s="375">
        <v>3</v>
      </c>
      <c r="P11" s="375">
        <v>11</v>
      </c>
      <c r="Q11" s="375">
        <v>7</v>
      </c>
      <c r="R11" s="375">
        <f t="shared" si="0"/>
        <v>59</v>
      </c>
      <c r="S11" s="375">
        <f t="shared" si="0"/>
        <v>30</v>
      </c>
      <c r="T11" s="375">
        <f t="shared" si="1"/>
        <v>89</v>
      </c>
      <c r="U11" s="200" t="s">
        <v>345</v>
      </c>
    </row>
    <row r="12" spans="1:21" ht="28.5" customHeight="1">
      <c r="A12" s="117" t="s">
        <v>116</v>
      </c>
      <c r="B12" s="375">
        <v>2</v>
      </c>
      <c r="C12" s="375">
        <v>0</v>
      </c>
      <c r="D12" s="375">
        <v>0</v>
      </c>
      <c r="E12" s="375">
        <v>1</v>
      </c>
      <c r="F12" s="375">
        <v>2</v>
      </c>
      <c r="G12" s="375">
        <v>1</v>
      </c>
      <c r="H12" s="375">
        <v>15</v>
      </c>
      <c r="I12" s="375">
        <v>13</v>
      </c>
      <c r="J12" s="375">
        <v>14</v>
      </c>
      <c r="K12" s="375">
        <v>11</v>
      </c>
      <c r="L12" s="375">
        <v>32</v>
      </c>
      <c r="M12" s="375">
        <v>17</v>
      </c>
      <c r="N12" s="375">
        <v>13</v>
      </c>
      <c r="O12" s="375">
        <v>7</v>
      </c>
      <c r="P12" s="375">
        <v>45</v>
      </c>
      <c r="Q12" s="375">
        <v>22</v>
      </c>
      <c r="R12" s="375">
        <f t="shared" si="0"/>
        <v>123</v>
      </c>
      <c r="S12" s="375">
        <f t="shared" si="0"/>
        <v>72</v>
      </c>
      <c r="T12" s="375">
        <f t="shared" si="1"/>
        <v>195</v>
      </c>
      <c r="U12" s="200" t="s">
        <v>346</v>
      </c>
    </row>
    <row r="13" spans="1:21" ht="45.75" customHeight="1">
      <c r="A13" s="117" t="s">
        <v>117</v>
      </c>
      <c r="B13" s="375">
        <v>0</v>
      </c>
      <c r="C13" s="375">
        <v>0</v>
      </c>
      <c r="D13" s="375">
        <v>0</v>
      </c>
      <c r="E13" s="375">
        <v>0</v>
      </c>
      <c r="F13" s="375">
        <v>0</v>
      </c>
      <c r="G13" s="375">
        <v>0</v>
      </c>
      <c r="H13" s="375">
        <v>3</v>
      </c>
      <c r="I13" s="375">
        <v>2</v>
      </c>
      <c r="J13" s="375">
        <v>0</v>
      </c>
      <c r="K13" s="375">
        <v>0</v>
      </c>
      <c r="L13" s="375">
        <v>0</v>
      </c>
      <c r="M13" s="375">
        <v>0</v>
      </c>
      <c r="N13" s="375">
        <v>0</v>
      </c>
      <c r="O13" s="375">
        <v>2</v>
      </c>
      <c r="P13" s="375">
        <v>1</v>
      </c>
      <c r="Q13" s="375">
        <v>2</v>
      </c>
      <c r="R13" s="375">
        <f t="shared" si="0"/>
        <v>4</v>
      </c>
      <c r="S13" s="375">
        <f t="shared" si="0"/>
        <v>6</v>
      </c>
      <c r="T13" s="375">
        <f t="shared" si="1"/>
        <v>10</v>
      </c>
      <c r="U13" s="200" t="s">
        <v>754</v>
      </c>
    </row>
    <row r="14" spans="1:21" ht="28.5" customHeight="1">
      <c r="A14" s="117" t="s">
        <v>118</v>
      </c>
      <c r="B14" s="375">
        <v>0</v>
      </c>
      <c r="C14" s="375">
        <v>3</v>
      </c>
      <c r="D14" s="375">
        <v>0</v>
      </c>
      <c r="E14" s="375">
        <v>0</v>
      </c>
      <c r="F14" s="375">
        <v>0</v>
      </c>
      <c r="G14" s="375">
        <v>0</v>
      </c>
      <c r="H14" s="375">
        <v>0</v>
      </c>
      <c r="I14" s="375">
        <v>1</v>
      </c>
      <c r="J14" s="375">
        <v>0</v>
      </c>
      <c r="K14" s="375">
        <v>0</v>
      </c>
      <c r="L14" s="375">
        <v>1</v>
      </c>
      <c r="M14" s="375">
        <v>0</v>
      </c>
      <c r="N14" s="375">
        <v>0</v>
      </c>
      <c r="O14" s="375">
        <v>1</v>
      </c>
      <c r="P14" s="375">
        <v>0</v>
      </c>
      <c r="Q14" s="375">
        <v>0</v>
      </c>
      <c r="R14" s="375">
        <f t="shared" si="0"/>
        <v>1</v>
      </c>
      <c r="S14" s="375">
        <f t="shared" si="0"/>
        <v>5</v>
      </c>
      <c r="T14" s="375">
        <f t="shared" si="1"/>
        <v>6</v>
      </c>
      <c r="U14" s="200" t="s">
        <v>347</v>
      </c>
    </row>
    <row r="15" spans="1:21" ht="28.5" customHeight="1" thickBot="1">
      <c r="A15" s="481" t="s">
        <v>38</v>
      </c>
      <c r="B15" s="379">
        <v>0</v>
      </c>
      <c r="C15" s="379">
        <v>0</v>
      </c>
      <c r="D15" s="379">
        <v>0</v>
      </c>
      <c r="E15" s="379">
        <v>0</v>
      </c>
      <c r="F15" s="379">
        <v>1</v>
      </c>
      <c r="G15" s="379">
        <v>0</v>
      </c>
      <c r="H15" s="379">
        <v>2</v>
      </c>
      <c r="I15" s="379">
        <v>0</v>
      </c>
      <c r="J15" s="379">
        <v>0</v>
      </c>
      <c r="K15" s="379">
        <v>1</v>
      </c>
      <c r="L15" s="379">
        <v>0</v>
      </c>
      <c r="M15" s="379">
        <v>2</v>
      </c>
      <c r="N15" s="379">
        <v>3</v>
      </c>
      <c r="O15" s="379">
        <v>0</v>
      </c>
      <c r="P15" s="379">
        <v>2</v>
      </c>
      <c r="Q15" s="379">
        <v>2</v>
      </c>
      <c r="R15" s="379">
        <f t="shared" si="0"/>
        <v>8</v>
      </c>
      <c r="S15" s="379">
        <f t="shared" si="0"/>
        <v>5</v>
      </c>
      <c r="T15" s="379">
        <f t="shared" si="1"/>
        <v>13</v>
      </c>
      <c r="U15" s="203" t="s">
        <v>286</v>
      </c>
    </row>
    <row r="16" spans="1:21" ht="29.25" customHeight="1" thickTop="1" thickBot="1">
      <c r="A16" s="482" t="s">
        <v>0</v>
      </c>
      <c r="B16" s="88">
        <f>SUM(B9:B15)</f>
        <v>3</v>
      </c>
      <c r="C16" s="88">
        <f t="shared" ref="C16:T16" si="2">SUM(C9:C15)</f>
        <v>3</v>
      </c>
      <c r="D16" s="88">
        <f t="shared" si="2"/>
        <v>2</v>
      </c>
      <c r="E16" s="88">
        <f t="shared" si="2"/>
        <v>1</v>
      </c>
      <c r="F16" s="88">
        <f t="shared" si="2"/>
        <v>5</v>
      </c>
      <c r="G16" s="88">
        <f t="shared" si="2"/>
        <v>2</v>
      </c>
      <c r="H16" s="88">
        <f t="shared" si="2"/>
        <v>25</v>
      </c>
      <c r="I16" s="88">
        <f t="shared" si="2"/>
        <v>17</v>
      </c>
      <c r="J16" s="88">
        <f t="shared" si="2"/>
        <v>38</v>
      </c>
      <c r="K16" s="88">
        <f t="shared" si="2"/>
        <v>21</v>
      </c>
      <c r="L16" s="88">
        <f t="shared" si="2"/>
        <v>46</v>
      </c>
      <c r="M16" s="88">
        <f t="shared" si="2"/>
        <v>31</v>
      </c>
      <c r="N16" s="88">
        <f t="shared" si="2"/>
        <v>37</v>
      </c>
      <c r="O16" s="88">
        <f t="shared" si="2"/>
        <v>22</v>
      </c>
      <c r="P16" s="88">
        <f t="shared" si="2"/>
        <v>65</v>
      </c>
      <c r="Q16" s="88">
        <f t="shared" si="2"/>
        <v>39</v>
      </c>
      <c r="R16" s="88">
        <f t="shared" si="2"/>
        <v>221</v>
      </c>
      <c r="S16" s="88">
        <f t="shared" si="2"/>
        <v>136</v>
      </c>
      <c r="T16" s="88">
        <f t="shared" si="2"/>
        <v>357</v>
      </c>
      <c r="U16" s="472" t="s">
        <v>254</v>
      </c>
    </row>
    <row r="17" ht="18" customHeight="1" thickTop="1"/>
    <row r="18" ht="18" customHeight="1"/>
    <row r="19" ht="18" customHeight="1"/>
  </sheetData>
  <mergeCells count="16">
    <mergeCell ref="A2:T2"/>
    <mergeCell ref="A3:U3"/>
    <mergeCell ref="A5:A8"/>
    <mergeCell ref="B5:C5"/>
    <mergeCell ref="D5:E6"/>
    <mergeCell ref="F5:G6"/>
    <mergeCell ref="H5:I6"/>
    <mergeCell ref="J5:K6"/>
    <mergeCell ref="L5:M6"/>
    <mergeCell ref="N5:O6"/>
    <mergeCell ref="P5:Q5"/>
    <mergeCell ref="R5:T5"/>
    <mergeCell ref="U5:U8"/>
    <mergeCell ref="B6:C6"/>
    <mergeCell ref="P6:Q6"/>
    <mergeCell ref="R6:T6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&amp;C&amp;12 29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19"/>
  <sheetViews>
    <sheetView rightToLeft="1" view="pageBreakPreview" zoomScale="80" zoomScaleNormal="75" zoomScaleSheetLayoutView="80" workbookViewId="0">
      <selection activeCell="K26" sqref="K26"/>
    </sheetView>
  </sheetViews>
  <sheetFormatPr defaultRowHeight="12.75"/>
  <cols>
    <col min="1" max="1" width="9.5703125" customWidth="1"/>
    <col min="2" max="2" width="8.140625" customWidth="1"/>
    <col min="3" max="3" width="7" customWidth="1"/>
    <col min="4" max="6" width="8.42578125" customWidth="1"/>
    <col min="7" max="7" width="8.7109375" customWidth="1"/>
    <col min="8" max="8" width="8.42578125" customWidth="1"/>
    <col min="9" max="9" width="8.140625" customWidth="1"/>
    <col min="10" max="10" width="9" customWidth="1"/>
    <col min="11" max="11" width="8.85546875" customWidth="1"/>
    <col min="12" max="12" width="9.42578125" customWidth="1"/>
    <col min="13" max="13" width="9.28515625" customWidth="1"/>
    <col min="14" max="14" width="9.85546875" customWidth="1"/>
    <col min="15" max="15" width="16.42578125" customWidth="1"/>
  </cols>
  <sheetData>
    <row r="1" spans="1:15" s="1" customFormat="1" ht="37.5" customHeight="1">
      <c r="A1" s="615" t="s">
        <v>755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</row>
    <row r="2" spans="1:15" s="1" customFormat="1" ht="25.5" customHeight="1">
      <c r="A2" s="831" t="s">
        <v>756</v>
      </c>
      <c r="B2" s="831"/>
      <c r="C2" s="831"/>
      <c r="D2" s="831"/>
      <c r="E2" s="831"/>
      <c r="F2" s="831"/>
      <c r="G2" s="831"/>
      <c r="H2" s="831"/>
      <c r="I2" s="831"/>
      <c r="J2" s="831"/>
      <c r="K2" s="831"/>
      <c r="L2" s="831"/>
      <c r="M2" s="831"/>
      <c r="N2" s="831"/>
      <c r="O2" s="831"/>
    </row>
    <row r="3" spans="1:15" ht="25.5" customHeight="1" thickBot="1">
      <c r="A3" s="196" t="s">
        <v>757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7"/>
      <c r="O3" s="197" t="s">
        <v>758</v>
      </c>
    </row>
    <row r="4" spans="1:15" ht="24" customHeight="1" thickTop="1">
      <c r="A4" s="699" t="s">
        <v>1</v>
      </c>
      <c r="B4" s="822" t="s">
        <v>814</v>
      </c>
      <c r="C4" s="822"/>
      <c r="D4" s="699" t="s">
        <v>594</v>
      </c>
      <c r="E4" s="699"/>
      <c r="F4" s="699" t="s">
        <v>595</v>
      </c>
      <c r="G4" s="699"/>
      <c r="H4" s="699" t="s">
        <v>596</v>
      </c>
      <c r="I4" s="699"/>
      <c r="J4" s="699" t="s">
        <v>759</v>
      </c>
      <c r="K4" s="699"/>
      <c r="L4" s="699" t="s">
        <v>0</v>
      </c>
      <c r="M4" s="699"/>
      <c r="N4" s="699"/>
      <c r="O4" s="626" t="s">
        <v>238</v>
      </c>
    </row>
    <row r="5" spans="1:15" ht="20.25" customHeight="1">
      <c r="A5" s="700"/>
      <c r="B5" s="700" t="s">
        <v>815</v>
      </c>
      <c r="C5" s="700"/>
      <c r="D5" s="700"/>
      <c r="E5" s="700"/>
      <c r="F5" s="700"/>
      <c r="G5" s="700"/>
      <c r="H5" s="700"/>
      <c r="I5" s="700"/>
      <c r="J5" s="829" t="s">
        <v>760</v>
      </c>
      <c r="K5" s="829"/>
      <c r="L5" s="830" t="s">
        <v>254</v>
      </c>
      <c r="M5" s="830"/>
      <c r="N5" s="830"/>
      <c r="O5" s="627"/>
    </row>
    <row r="6" spans="1:15" ht="23.25" customHeight="1">
      <c r="A6" s="700"/>
      <c r="B6" s="458" t="s">
        <v>9</v>
      </c>
      <c r="C6" s="458" t="s">
        <v>10</v>
      </c>
      <c r="D6" s="458" t="s">
        <v>9</v>
      </c>
      <c r="E6" s="458" t="s">
        <v>10</v>
      </c>
      <c r="F6" s="458" t="s">
        <v>9</v>
      </c>
      <c r="G6" s="458" t="s">
        <v>10</v>
      </c>
      <c r="H6" s="458" t="s">
        <v>9</v>
      </c>
      <c r="I6" s="458" t="s">
        <v>10</v>
      </c>
      <c r="J6" s="458" t="s">
        <v>9</v>
      </c>
      <c r="K6" s="458" t="s">
        <v>10</v>
      </c>
      <c r="L6" s="458" t="s">
        <v>9</v>
      </c>
      <c r="M6" s="458" t="s">
        <v>10</v>
      </c>
      <c r="N6" s="468" t="s">
        <v>46</v>
      </c>
      <c r="O6" s="627"/>
    </row>
    <row r="7" spans="1:15" ht="20.25" customHeight="1" thickBot="1">
      <c r="A7" s="701"/>
      <c r="B7" s="480" t="s">
        <v>271</v>
      </c>
      <c r="C7" s="480" t="s">
        <v>272</v>
      </c>
      <c r="D7" s="480" t="s">
        <v>271</v>
      </c>
      <c r="E7" s="480" t="s">
        <v>272</v>
      </c>
      <c r="F7" s="480" t="s">
        <v>271</v>
      </c>
      <c r="G7" s="480" t="s">
        <v>272</v>
      </c>
      <c r="H7" s="480" t="s">
        <v>271</v>
      </c>
      <c r="I7" s="480" t="s">
        <v>272</v>
      </c>
      <c r="J7" s="480" t="s">
        <v>271</v>
      </c>
      <c r="K7" s="480" t="s">
        <v>272</v>
      </c>
      <c r="L7" s="480" t="s">
        <v>271</v>
      </c>
      <c r="M7" s="480" t="s">
        <v>272</v>
      </c>
      <c r="N7" s="480" t="s">
        <v>273</v>
      </c>
      <c r="O7" s="657"/>
    </row>
    <row r="8" spans="1:15" ht="25.5" customHeight="1" thickTop="1">
      <c r="A8" s="483" t="s">
        <v>29</v>
      </c>
      <c r="B8" s="71">
        <v>0</v>
      </c>
      <c r="C8" s="71">
        <v>0</v>
      </c>
      <c r="D8" s="71">
        <v>0</v>
      </c>
      <c r="E8" s="71">
        <v>0</v>
      </c>
      <c r="F8" s="71">
        <v>3</v>
      </c>
      <c r="G8" s="71">
        <v>1</v>
      </c>
      <c r="H8" s="71">
        <v>0</v>
      </c>
      <c r="I8" s="71">
        <v>2</v>
      </c>
      <c r="J8" s="71">
        <v>0</v>
      </c>
      <c r="K8" s="71">
        <v>0</v>
      </c>
      <c r="L8" s="71">
        <f t="shared" ref="L8:M17" si="0">SUM(J8,H8,F8,D8,B8)</f>
        <v>3</v>
      </c>
      <c r="M8" s="71">
        <f t="shared" si="0"/>
        <v>3</v>
      </c>
      <c r="N8" s="71">
        <f t="shared" ref="N8:N17" si="1">SUM(L8:M8)</f>
        <v>6</v>
      </c>
      <c r="O8" s="343" t="s">
        <v>241</v>
      </c>
    </row>
    <row r="9" spans="1:15" ht="25.5" customHeight="1">
      <c r="A9" s="347" t="s">
        <v>30</v>
      </c>
      <c r="B9" s="60">
        <v>0</v>
      </c>
      <c r="C9" s="60">
        <v>0</v>
      </c>
      <c r="D9" s="60">
        <v>0</v>
      </c>
      <c r="E9" s="60">
        <v>0</v>
      </c>
      <c r="F9" s="60">
        <v>7</v>
      </c>
      <c r="G9" s="60">
        <v>7</v>
      </c>
      <c r="H9" s="60">
        <v>11</v>
      </c>
      <c r="I9" s="60">
        <v>6</v>
      </c>
      <c r="J9" s="60">
        <v>7</v>
      </c>
      <c r="K9" s="60">
        <v>7</v>
      </c>
      <c r="L9" s="60">
        <f t="shared" si="0"/>
        <v>25</v>
      </c>
      <c r="M9" s="60">
        <f t="shared" si="0"/>
        <v>20</v>
      </c>
      <c r="N9" s="60">
        <f t="shared" si="1"/>
        <v>45</v>
      </c>
      <c r="O9" s="343" t="s">
        <v>243</v>
      </c>
    </row>
    <row r="10" spans="1:15" ht="25.5" customHeight="1">
      <c r="A10" s="347" t="s">
        <v>31</v>
      </c>
      <c r="B10" s="375">
        <v>0</v>
      </c>
      <c r="C10" s="375">
        <v>0</v>
      </c>
      <c r="D10" s="375">
        <v>2</v>
      </c>
      <c r="E10" s="375">
        <v>0</v>
      </c>
      <c r="F10" s="375">
        <v>0</v>
      </c>
      <c r="G10" s="375">
        <v>1</v>
      </c>
      <c r="H10" s="375">
        <v>0</v>
      </c>
      <c r="I10" s="375">
        <v>0</v>
      </c>
      <c r="J10" s="375">
        <v>0</v>
      </c>
      <c r="K10" s="375">
        <v>0</v>
      </c>
      <c r="L10" s="375">
        <f t="shared" si="0"/>
        <v>2</v>
      </c>
      <c r="M10" s="375">
        <f t="shared" si="0"/>
        <v>1</v>
      </c>
      <c r="N10" s="375">
        <f t="shared" si="1"/>
        <v>3</v>
      </c>
      <c r="O10" s="343" t="s">
        <v>245</v>
      </c>
    </row>
    <row r="11" spans="1:15" ht="25.5" customHeight="1">
      <c r="A11" s="347" t="s">
        <v>32</v>
      </c>
      <c r="B11" s="375">
        <v>0</v>
      </c>
      <c r="C11" s="375">
        <v>0</v>
      </c>
      <c r="D11" s="375">
        <v>0</v>
      </c>
      <c r="E11" s="375">
        <v>0</v>
      </c>
      <c r="F11" s="375">
        <v>0</v>
      </c>
      <c r="G11" s="375">
        <v>0</v>
      </c>
      <c r="H11" s="375">
        <v>1</v>
      </c>
      <c r="I11" s="375">
        <v>0</v>
      </c>
      <c r="J11" s="375">
        <v>0</v>
      </c>
      <c r="K11" s="375">
        <v>1</v>
      </c>
      <c r="L11" s="375">
        <f>SUM(J11,H11,F11,D11,B11)</f>
        <v>1</v>
      </c>
      <c r="M11" s="375">
        <f t="shared" si="0"/>
        <v>1</v>
      </c>
      <c r="N11" s="375">
        <f t="shared" si="1"/>
        <v>2</v>
      </c>
      <c r="O11" s="343" t="s">
        <v>246</v>
      </c>
    </row>
    <row r="12" spans="1:15" ht="25.5" customHeight="1">
      <c r="A12" s="347" t="s">
        <v>20</v>
      </c>
      <c r="B12" s="375">
        <v>0</v>
      </c>
      <c r="C12" s="375">
        <v>0</v>
      </c>
      <c r="D12" s="375">
        <v>0</v>
      </c>
      <c r="E12" s="375">
        <v>0</v>
      </c>
      <c r="F12" s="375">
        <v>1</v>
      </c>
      <c r="G12" s="375">
        <v>3</v>
      </c>
      <c r="H12" s="375">
        <v>1</v>
      </c>
      <c r="I12" s="375">
        <v>2</v>
      </c>
      <c r="J12" s="375">
        <v>8</v>
      </c>
      <c r="K12" s="375">
        <v>2</v>
      </c>
      <c r="L12" s="375">
        <f t="shared" ref="L12:L15" si="2">SUM(J12,H12,F12,D12,B12)</f>
        <v>10</v>
      </c>
      <c r="M12" s="375">
        <f t="shared" si="0"/>
        <v>7</v>
      </c>
      <c r="N12" s="375">
        <f t="shared" si="1"/>
        <v>17</v>
      </c>
      <c r="O12" s="343" t="s">
        <v>247</v>
      </c>
    </row>
    <row r="13" spans="1:15" ht="25.5" customHeight="1">
      <c r="A13" s="347" t="s">
        <v>21</v>
      </c>
      <c r="B13" s="375">
        <v>0</v>
      </c>
      <c r="C13" s="375">
        <v>0</v>
      </c>
      <c r="D13" s="375">
        <v>0</v>
      </c>
      <c r="E13" s="375">
        <v>0</v>
      </c>
      <c r="F13" s="375">
        <v>1</v>
      </c>
      <c r="G13" s="375">
        <v>1</v>
      </c>
      <c r="H13" s="375">
        <v>2</v>
      </c>
      <c r="I13" s="375">
        <v>0</v>
      </c>
      <c r="J13" s="375">
        <v>4</v>
      </c>
      <c r="K13" s="375">
        <v>0</v>
      </c>
      <c r="L13" s="375">
        <f t="shared" si="2"/>
        <v>7</v>
      </c>
      <c r="M13" s="375">
        <f t="shared" si="0"/>
        <v>1</v>
      </c>
      <c r="N13" s="375">
        <f t="shared" si="1"/>
        <v>8</v>
      </c>
      <c r="O13" s="343" t="s">
        <v>248</v>
      </c>
    </row>
    <row r="14" spans="1:15" ht="23.25" customHeight="1">
      <c r="A14" s="347" t="s">
        <v>34</v>
      </c>
      <c r="B14" s="375">
        <v>0</v>
      </c>
      <c r="C14" s="375">
        <v>0</v>
      </c>
      <c r="D14" s="375">
        <v>0</v>
      </c>
      <c r="E14" s="375">
        <v>0</v>
      </c>
      <c r="F14" s="375">
        <v>0</v>
      </c>
      <c r="G14" s="375">
        <v>0</v>
      </c>
      <c r="H14" s="375">
        <v>0</v>
      </c>
      <c r="I14" s="375">
        <v>1</v>
      </c>
      <c r="J14" s="375">
        <v>0</v>
      </c>
      <c r="K14" s="375">
        <v>2</v>
      </c>
      <c r="L14" s="375">
        <f t="shared" si="2"/>
        <v>0</v>
      </c>
      <c r="M14" s="375">
        <f t="shared" si="0"/>
        <v>3</v>
      </c>
      <c r="N14" s="375">
        <f t="shared" si="1"/>
        <v>3</v>
      </c>
      <c r="O14" s="343" t="s">
        <v>250</v>
      </c>
    </row>
    <row r="15" spans="1:15" ht="23.25" customHeight="1">
      <c r="A15" s="347" t="s">
        <v>35</v>
      </c>
      <c r="B15" s="375">
        <v>0</v>
      </c>
      <c r="C15" s="375">
        <v>0</v>
      </c>
      <c r="D15" s="375">
        <v>0</v>
      </c>
      <c r="E15" s="375">
        <v>0</v>
      </c>
      <c r="F15" s="375">
        <v>0</v>
      </c>
      <c r="G15" s="375">
        <v>0</v>
      </c>
      <c r="H15" s="375">
        <v>4</v>
      </c>
      <c r="I15" s="375">
        <v>2</v>
      </c>
      <c r="J15" s="375">
        <v>3</v>
      </c>
      <c r="K15" s="375">
        <v>4</v>
      </c>
      <c r="L15" s="375">
        <f t="shared" si="2"/>
        <v>7</v>
      </c>
      <c r="M15" s="375">
        <f t="shared" si="0"/>
        <v>6</v>
      </c>
      <c r="N15" s="375">
        <f t="shared" si="1"/>
        <v>13</v>
      </c>
      <c r="O15" s="174" t="s">
        <v>251</v>
      </c>
    </row>
    <row r="16" spans="1:15" ht="23.25" customHeight="1">
      <c r="A16" s="347" t="s">
        <v>36</v>
      </c>
      <c r="B16" s="375">
        <v>0</v>
      </c>
      <c r="C16" s="375">
        <v>0</v>
      </c>
      <c r="D16" s="375">
        <v>1</v>
      </c>
      <c r="E16" s="375">
        <v>1</v>
      </c>
      <c r="F16" s="375">
        <v>1</v>
      </c>
      <c r="G16" s="375">
        <v>0</v>
      </c>
      <c r="H16" s="375">
        <v>1</v>
      </c>
      <c r="I16" s="375">
        <v>1</v>
      </c>
      <c r="J16" s="375">
        <v>1</v>
      </c>
      <c r="K16" s="375">
        <v>0</v>
      </c>
      <c r="L16" s="375">
        <f t="shared" si="0"/>
        <v>4</v>
      </c>
      <c r="M16" s="375">
        <f t="shared" si="0"/>
        <v>2</v>
      </c>
      <c r="N16" s="375">
        <f t="shared" si="1"/>
        <v>6</v>
      </c>
      <c r="O16" s="343" t="s">
        <v>252</v>
      </c>
    </row>
    <row r="17" spans="1:15" ht="26.25" customHeight="1" thickBot="1">
      <c r="A17" s="465" t="s">
        <v>37</v>
      </c>
      <c r="B17" s="379">
        <v>0</v>
      </c>
      <c r="C17" s="379">
        <v>0</v>
      </c>
      <c r="D17" s="379">
        <v>1</v>
      </c>
      <c r="E17" s="379">
        <v>0</v>
      </c>
      <c r="F17" s="379">
        <v>5</v>
      </c>
      <c r="G17" s="379">
        <v>4</v>
      </c>
      <c r="H17" s="379">
        <v>0</v>
      </c>
      <c r="I17" s="379">
        <v>1</v>
      </c>
      <c r="J17" s="379">
        <v>1</v>
      </c>
      <c r="K17" s="379">
        <v>1</v>
      </c>
      <c r="L17" s="379">
        <f t="shared" si="0"/>
        <v>7</v>
      </c>
      <c r="M17" s="379">
        <f t="shared" si="0"/>
        <v>6</v>
      </c>
      <c r="N17" s="379">
        <f t="shared" si="1"/>
        <v>13</v>
      </c>
      <c r="O17" s="346" t="s">
        <v>253</v>
      </c>
    </row>
    <row r="18" spans="1:15" ht="19.5" thickTop="1" thickBot="1">
      <c r="A18" s="463" t="s">
        <v>0</v>
      </c>
      <c r="B18" s="464">
        <f t="shared" ref="B18:N18" si="3">SUM(B8:B17)</f>
        <v>0</v>
      </c>
      <c r="C18" s="464">
        <f t="shared" si="3"/>
        <v>0</v>
      </c>
      <c r="D18" s="464">
        <f t="shared" si="3"/>
        <v>4</v>
      </c>
      <c r="E18" s="464">
        <f t="shared" si="3"/>
        <v>1</v>
      </c>
      <c r="F18" s="464">
        <f t="shared" si="3"/>
        <v>18</v>
      </c>
      <c r="G18" s="464">
        <f t="shared" si="3"/>
        <v>17</v>
      </c>
      <c r="H18" s="464">
        <f t="shared" si="3"/>
        <v>20</v>
      </c>
      <c r="I18" s="464">
        <f t="shared" si="3"/>
        <v>15</v>
      </c>
      <c r="J18" s="464">
        <f t="shared" si="3"/>
        <v>24</v>
      </c>
      <c r="K18" s="464">
        <f t="shared" si="3"/>
        <v>17</v>
      </c>
      <c r="L18" s="464">
        <f t="shared" si="3"/>
        <v>66</v>
      </c>
      <c r="M18" s="464">
        <f t="shared" si="3"/>
        <v>50</v>
      </c>
      <c r="N18" s="464">
        <f t="shared" si="3"/>
        <v>116</v>
      </c>
      <c r="O18" s="344" t="s">
        <v>254</v>
      </c>
    </row>
    <row r="19" spans="1:15" ht="13.5" thickTop="1"/>
  </sheetData>
  <mergeCells count="16">
    <mergeCell ref="L5:N5"/>
    <mergeCell ref="A1:O1"/>
    <mergeCell ref="A2:O2"/>
    <mergeCell ref="A4:A7"/>
    <mergeCell ref="B4:C4"/>
    <mergeCell ref="D4:E4"/>
    <mergeCell ref="F4:G4"/>
    <mergeCell ref="H4:I4"/>
    <mergeCell ref="J4:K4"/>
    <mergeCell ref="L4:N4"/>
    <mergeCell ref="O4:O7"/>
    <mergeCell ref="B5:C5"/>
    <mergeCell ref="D5:E5"/>
    <mergeCell ref="F5:G5"/>
    <mergeCell ref="H5:I5"/>
    <mergeCell ref="J5:K5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30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W19"/>
  <sheetViews>
    <sheetView rightToLeft="1" view="pageBreakPreview" zoomScale="75" zoomScaleNormal="100" zoomScaleSheetLayoutView="75" workbookViewId="0">
      <selection activeCell="K26" sqref="K26"/>
    </sheetView>
  </sheetViews>
  <sheetFormatPr defaultRowHeight="12.75"/>
  <cols>
    <col min="1" max="1" width="8.85546875" customWidth="1"/>
    <col min="2" max="2" width="6.42578125" customWidth="1"/>
    <col min="3" max="3" width="7.140625" customWidth="1"/>
    <col min="4" max="4" width="6.5703125" customWidth="1"/>
    <col min="5" max="5" width="8.7109375" customWidth="1"/>
    <col min="6" max="6" width="7.5703125" customWidth="1"/>
    <col min="7" max="7" width="7.42578125" customWidth="1"/>
    <col min="8" max="9" width="6.28515625" customWidth="1"/>
    <col min="10" max="10" width="7.5703125" customWidth="1"/>
    <col min="11" max="11" width="6" customWidth="1"/>
    <col min="12" max="12" width="7" customWidth="1"/>
    <col min="13" max="13" width="6.42578125" customWidth="1"/>
    <col min="14" max="15" width="7.5703125" customWidth="1"/>
    <col min="16" max="17" width="7.140625" customWidth="1"/>
    <col min="18" max="20" width="7.5703125" customWidth="1"/>
    <col min="21" max="21" width="15.7109375" customWidth="1"/>
  </cols>
  <sheetData>
    <row r="1" spans="1:23" s="1" customFormat="1" ht="26.25" customHeight="1">
      <c r="A1" s="615" t="s">
        <v>761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</row>
    <row r="2" spans="1:23" ht="24.75" customHeight="1">
      <c r="A2" s="615" t="s">
        <v>756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  <c r="R2" s="615"/>
      <c r="S2" s="615"/>
      <c r="T2" s="615"/>
      <c r="U2" s="615"/>
    </row>
    <row r="3" spans="1:23" ht="22.5" customHeight="1" thickBot="1">
      <c r="A3" s="196" t="s">
        <v>762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7" t="s">
        <v>763</v>
      </c>
    </row>
    <row r="4" spans="1:23" ht="26.25" customHeight="1" thickTop="1">
      <c r="A4" s="699" t="s">
        <v>1</v>
      </c>
      <c r="B4" s="699" t="s">
        <v>127</v>
      </c>
      <c r="C4" s="699"/>
      <c r="D4" s="699" t="s">
        <v>91</v>
      </c>
      <c r="E4" s="699"/>
      <c r="F4" s="699" t="s">
        <v>181</v>
      </c>
      <c r="G4" s="699"/>
      <c r="H4" s="699" t="s">
        <v>175</v>
      </c>
      <c r="I4" s="699"/>
      <c r="J4" s="699" t="s">
        <v>97</v>
      </c>
      <c r="K4" s="699"/>
      <c r="L4" s="699" t="s">
        <v>128</v>
      </c>
      <c r="M4" s="699"/>
      <c r="N4" s="699" t="s">
        <v>129</v>
      </c>
      <c r="O4" s="699"/>
      <c r="P4" s="699" t="s">
        <v>130</v>
      </c>
      <c r="Q4" s="699"/>
      <c r="R4" s="699" t="s">
        <v>0</v>
      </c>
      <c r="S4" s="699"/>
      <c r="T4" s="699"/>
      <c r="U4" s="625" t="s">
        <v>238</v>
      </c>
    </row>
    <row r="5" spans="1:23" ht="64.5" customHeight="1">
      <c r="A5" s="700"/>
      <c r="B5" s="832" t="s">
        <v>319</v>
      </c>
      <c r="C5" s="832"/>
      <c r="D5" s="832" t="s">
        <v>318</v>
      </c>
      <c r="E5" s="832"/>
      <c r="F5" s="832" t="s">
        <v>816</v>
      </c>
      <c r="G5" s="832"/>
      <c r="H5" s="832" t="s">
        <v>327</v>
      </c>
      <c r="I5" s="832"/>
      <c r="J5" s="832" t="s">
        <v>764</v>
      </c>
      <c r="K5" s="832"/>
      <c r="L5" s="832" t="s">
        <v>322</v>
      </c>
      <c r="M5" s="832"/>
      <c r="N5" s="832" t="s">
        <v>323</v>
      </c>
      <c r="O5" s="832"/>
      <c r="P5" s="832" t="s">
        <v>286</v>
      </c>
      <c r="Q5" s="832"/>
      <c r="R5" s="833" t="s">
        <v>254</v>
      </c>
      <c r="S5" s="833"/>
      <c r="T5" s="833"/>
      <c r="U5" s="628"/>
    </row>
    <row r="6" spans="1:23" ht="20.25" customHeight="1">
      <c r="A6" s="700"/>
      <c r="B6" s="458" t="s">
        <v>9</v>
      </c>
      <c r="C6" s="458" t="s">
        <v>10</v>
      </c>
      <c r="D6" s="458" t="s">
        <v>9</v>
      </c>
      <c r="E6" s="458" t="s">
        <v>10</v>
      </c>
      <c r="F6" s="458" t="s">
        <v>9</v>
      </c>
      <c r="G6" s="458" t="s">
        <v>10</v>
      </c>
      <c r="H6" s="458" t="s">
        <v>9</v>
      </c>
      <c r="I6" s="458" t="s">
        <v>10</v>
      </c>
      <c r="J6" s="458" t="s">
        <v>9</v>
      </c>
      <c r="K6" s="458" t="s">
        <v>10</v>
      </c>
      <c r="L6" s="458" t="s">
        <v>9</v>
      </c>
      <c r="M6" s="458" t="s">
        <v>10</v>
      </c>
      <c r="N6" s="458" t="s">
        <v>9</v>
      </c>
      <c r="O6" s="458" t="s">
        <v>10</v>
      </c>
      <c r="P6" s="458" t="s">
        <v>9</v>
      </c>
      <c r="Q6" s="458" t="s">
        <v>10</v>
      </c>
      <c r="R6" s="456" t="s">
        <v>9</v>
      </c>
      <c r="S6" s="456" t="s">
        <v>10</v>
      </c>
      <c r="T6" s="459" t="s">
        <v>46</v>
      </c>
      <c r="U6" s="628"/>
    </row>
    <row r="7" spans="1:23" ht="20.25" customHeight="1" thickBot="1">
      <c r="A7" s="701"/>
      <c r="B7" s="480" t="s">
        <v>271</v>
      </c>
      <c r="C7" s="480" t="s">
        <v>272</v>
      </c>
      <c r="D7" s="480" t="s">
        <v>271</v>
      </c>
      <c r="E7" s="480" t="s">
        <v>272</v>
      </c>
      <c r="F7" s="480" t="s">
        <v>271</v>
      </c>
      <c r="G7" s="480" t="s">
        <v>272</v>
      </c>
      <c r="H7" s="480" t="s">
        <v>271</v>
      </c>
      <c r="I7" s="480" t="s">
        <v>272</v>
      </c>
      <c r="J7" s="480" t="s">
        <v>271</v>
      </c>
      <c r="K7" s="480" t="s">
        <v>272</v>
      </c>
      <c r="L7" s="480" t="s">
        <v>271</v>
      </c>
      <c r="M7" s="480" t="s">
        <v>272</v>
      </c>
      <c r="N7" s="480" t="s">
        <v>271</v>
      </c>
      <c r="O7" s="480" t="s">
        <v>272</v>
      </c>
      <c r="P7" s="480" t="s">
        <v>271</v>
      </c>
      <c r="Q7" s="480" t="s">
        <v>272</v>
      </c>
      <c r="R7" s="480" t="s">
        <v>271</v>
      </c>
      <c r="S7" s="480" t="s">
        <v>272</v>
      </c>
      <c r="T7" s="480" t="s">
        <v>273</v>
      </c>
      <c r="U7" s="629"/>
    </row>
    <row r="8" spans="1:23" ht="21.75" customHeight="1" thickTop="1">
      <c r="A8" s="347" t="s">
        <v>29</v>
      </c>
      <c r="B8" s="375">
        <v>0</v>
      </c>
      <c r="C8" s="375">
        <v>0</v>
      </c>
      <c r="D8" s="375">
        <v>0</v>
      </c>
      <c r="E8" s="375">
        <v>0</v>
      </c>
      <c r="F8" s="375">
        <v>0</v>
      </c>
      <c r="G8" s="375">
        <v>0</v>
      </c>
      <c r="H8" s="375">
        <v>0</v>
      </c>
      <c r="I8" s="375">
        <v>0</v>
      </c>
      <c r="J8" s="375">
        <v>0</v>
      </c>
      <c r="K8" s="375">
        <v>0</v>
      </c>
      <c r="L8" s="375">
        <v>0</v>
      </c>
      <c r="M8" s="375">
        <v>0</v>
      </c>
      <c r="N8" s="375">
        <v>0</v>
      </c>
      <c r="O8" s="375">
        <v>0</v>
      </c>
      <c r="P8" s="375">
        <v>0</v>
      </c>
      <c r="Q8" s="375">
        <v>0</v>
      </c>
      <c r="R8" s="375">
        <f t="shared" ref="R8:S17" si="0">SUM(P8,N8,L8,J8,F8,D8,B8)</f>
        <v>0</v>
      </c>
      <c r="S8" s="375">
        <f t="shared" si="0"/>
        <v>0</v>
      </c>
      <c r="T8" s="375">
        <f t="shared" ref="T8:T17" si="1">SUM(R8:S8)</f>
        <v>0</v>
      </c>
      <c r="U8" s="343" t="s">
        <v>241</v>
      </c>
      <c r="W8" s="466"/>
    </row>
    <row r="9" spans="1:23" ht="27" customHeight="1">
      <c r="A9" s="347" t="s">
        <v>30</v>
      </c>
      <c r="B9" s="375">
        <v>2</v>
      </c>
      <c r="C9" s="375">
        <v>5</v>
      </c>
      <c r="D9" s="375">
        <v>5</v>
      </c>
      <c r="E9" s="375">
        <v>3</v>
      </c>
      <c r="F9" s="71">
        <v>0</v>
      </c>
      <c r="G9" s="71">
        <v>0</v>
      </c>
      <c r="H9" s="71">
        <v>0</v>
      </c>
      <c r="I9" s="71">
        <v>0</v>
      </c>
      <c r="J9" s="71">
        <v>3</v>
      </c>
      <c r="K9" s="71">
        <v>1</v>
      </c>
      <c r="L9" s="71">
        <v>9</v>
      </c>
      <c r="M9" s="71">
        <v>9</v>
      </c>
      <c r="N9" s="375">
        <v>0</v>
      </c>
      <c r="O9" s="375">
        <v>0</v>
      </c>
      <c r="P9" s="375">
        <v>9</v>
      </c>
      <c r="Q9" s="375">
        <v>11</v>
      </c>
      <c r="R9" s="375">
        <f t="shared" si="0"/>
        <v>28</v>
      </c>
      <c r="S9" s="375">
        <f t="shared" si="0"/>
        <v>29</v>
      </c>
      <c r="T9" s="375">
        <f t="shared" si="1"/>
        <v>57</v>
      </c>
      <c r="U9" s="343" t="s">
        <v>243</v>
      </c>
    </row>
    <row r="10" spans="1:23" ht="22.5" customHeight="1">
      <c r="A10" s="347" t="s">
        <v>31</v>
      </c>
      <c r="B10" s="375">
        <v>3</v>
      </c>
      <c r="C10" s="375">
        <v>3</v>
      </c>
      <c r="D10" s="375">
        <v>0</v>
      </c>
      <c r="E10" s="375">
        <v>0</v>
      </c>
      <c r="F10" s="375">
        <v>0</v>
      </c>
      <c r="G10" s="375">
        <v>0</v>
      </c>
      <c r="H10" s="71">
        <v>0</v>
      </c>
      <c r="I10" s="71">
        <v>0</v>
      </c>
      <c r="J10" s="375">
        <v>0</v>
      </c>
      <c r="K10" s="375">
        <v>0</v>
      </c>
      <c r="L10" s="375">
        <v>2</v>
      </c>
      <c r="M10" s="375">
        <v>2</v>
      </c>
      <c r="N10" s="375">
        <v>4</v>
      </c>
      <c r="O10" s="375">
        <v>1</v>
      </c>
      <c r="P10" s="375">
        <v>1</v>
      </c>
      <c r="Q10" s="375">
        <v>0</v>
      </c>
      <c r="R10" s="375">
        <f t="shared" si="0"/>
        <v>10</v>
      </c>
      <c r="S10" s="375">
        <f>SUM(Q10,O10,M10,K10,G10,E10,C10)</f>
        <v>6</v>
      </c>
      <c r="T10" s="375">
        <f t="shared" si="1"/>
        <v>16</v>
      </c>
      <c r="U10" s="343" t="s">
        <v>245</v>
      </c>
    </row>
    <row r="11" spans="1:23" ht="24.75" customHeight="1">
      <c r="A11" s="347" t="s">
        <v>32</v>
      </c>
      <c r="B11" s="375">
        <v>0</v>
      </c>
      <c r="C11" s="375">
        <v>0</v>
      </c>
      <c r="D11" s="375">
        <v>0</v>
      </c>
      <c r="E11" s="375">
        <v>1</v>
      </c>
      <c r="F11" s="375">
        <v>0</v>
      </c>
      <c r="G11" s="375">
        <v>0</v>
      </c>
      <c r="H11" s="71">
        <v>0</v>
      </c>
      <c r="I11" s="71">
        <v>0</v>
      </c>
      <c r="J11" s="375">
        <v>0</v>
      </c>
      <c r="K11" s="375">
        <v>0</v>
      </c>
      <c r="L11" s="375">
        <v>1</v>
      </c>
      <c r="M11" s="375">
        <v>1</v>
      </c>
      <c r="N11" s="375">
        <v>0</v>
      </c>
      <c r="O11" s="375">
        <v>0</v>
      </c>
      <c r="P11" s="375">
        <v>0</v>
      </c>
      <c r="Q11" s="375">
        <v>0</v>
      </c>
      <c r="R11" s="375">
        <f t="shared" si="0"/>
        <v>1</v>
      </c>
      <c r="S11" s="375">
        <f t="shared" si="0"/>
        <v>2</v>
      </c>
      <c r="T11" s="375">
        <f t="shared" si="1"/>
        <v>3</v>
      </c>
      <c r="U11" s="343" t="s">
        <v>246</v>
      </c>
    </row>
    <row r="12" spans="1:23" ht="25.5" customHeight="1">
      <c r="A12" s="347" t="s">
        <v>20</v>
      </c>
      <c r="B12" s="375">
        <v>0</v>
      </c>
      <c r="C12" s="375">
        <v>0</v>
      </c>
      <c r="D12" s="375">
        <v>1</v>
      </c>
      <c r="E12" s="375">
        <v>1</v>
      </c>
      <c r="F12" s="375">
        <v>5</v>
      </c>
      <c r="G12" s="375">
        <v>2</v>
      </c>
      <c r="H12" s="71">
        <v>0</v>
      </c>
      <c r="I12" s="71">
        <v>0</v>
      </c>
      <c r="J12" s="375">
        <v>0</v>
      </c>
      <c r="K12" s="375">
        <v>0</v>
      </c>
      <c r="L12" s="375">
        <v>1</v>
      </c>
      <c r="M12" s="375">
        <v>0</v>
      </c>
      <c r="N12" s="375">
        <v>0</v>
      </c>
      <c r="O12" s="375">
        <v>0</v>
      </c>
      <c r="P12" s="375">
        <v>0</v>
      </c>
      <c r="Q12" s="375">
        <v>0</v>
      </c>
      <c r="R12" s="375">
        <f t="shared" si="0"/>
        <v>7</v>
      </c>
      <c r="S12" s="375">
        <f t="shared" si="0"/>
        <v>3</v>
      </c>
      <c r="T12" s="375">
        <f t="shared" si="1"/>
        <v>10</v>
      </c>
      <c r="U12" s="343" t="s">
        <v>247</v>
      </c>
    </row>
    <row r="13" spans="1:23" ht="25.5" customHeight="1">
      <c r="A13" s="347" t="s">
        <v>21</v>
      </c>
      <c r="B13" s="375">
        <v>2</v>
      </c>
      <c r="C13" s="375">
        <v>0</v>
      </c>
      <c r="D13" s="375">
        <v>2</v>
      </c>
      <c r="E13" s="375">
        <v>0</v>
      </c>
      <c r="F13" s="375">
        <v>0</v>
      </c>
      <c r="G13" s="375">
        <v>0</v>
      </c>
      <c r="H13" s="71">
        <v>0</v>
      </c>
      <c r="I13" s="71">
        <v>0</v>
      </c>
      <c r="J13" s="375">
        <v>0</v>
      </c>
      <c r="K13" s="375">
        <v>0</v>
      </c>
      <c r="L13" s="375">
        <v>1</v>
      </c>
      <c r="M13" s="375">
        <v>0</v>
      </c>
      <c r="N13" s="375">
        <v>0</v>
      </c>
      <c r="O13" s="375">
        <v>0</v>
      </c>
      <c r="P13" s="375">
        <v>0</v>
      </c>
      <c r="Q13" s="375">
        <v>0</v>
      </c>
      <c r="R13" s="375">
        <f t="shared" si="0"/>
        <v>5</v>
      </c>
      <c r="S13" s="375">
        <f t="shared" si="0"/>
        <v>0</v>
      </c>
      <c r="T13" s="375">
        <f t="shared" si="1"/>
        <v>5</v>
      </c>
      <c r="U13" s="343" t="s">
        <v>248</v>
      </c>
    </row>
    <row r="14" spans="1:23" ht="25.5" customHeight="1">
      <c r="A14" s="347" t="s">
        <v>34</v>
      </c>
      <c r="B14" s="375">
        <v>0</v>
      </c>
      <c r="C14" s="375">
        <v>1</v>
      </c>
      <c r="D14" s="375">
        <v>0</v>
      </c>
      <c r="E14" s="375">
        <v>0</v>
      </c>
      <c r="F14" s="375">
        <v>0</v>
      </c>
      <c r="G14" s="375">
        <v>0</v>
      </c>
      <c r="H14" s="71">
        <v>0</v>
      </c>
      <c r="I14" s="71">
        <v>0</v>
      </c>
      <c r="J14" s="375">
        <v>0</v>
      </c>
      <c r="K14" s="375">
        <v>0</v>
      </c>
      <c r="L14" s="375">
        <v>0</v>
      </c>
      <c r="M14" s="375">
        <v>1</v>
      </c>
      <c r="N14" s="375">
        <v>0</v>
      </c>
      <c r="O14" s="375">
        <v>0</v>
      </c>
      <c r="P14" s="375">
        <v>0</v>
      </c>
      <c r="Q14" s="375">
        <v>0</v>
      </c>
      <c r="R14" s="375">
        <f t="shared" si="0"/>
        <v>0</v>
      </c>
      <c r="S14" s="375">
        <f t="shared" si="0"/>
        <v>2</v>
      </c>
      <c r="T14" s="375">
        <f t="shared" si="1"/>
        <v>2</v>
      </c>
      <c r="U14" s="343" t="s">
        <v>250</v>
      </c>
    </row>
    <row r="15" spans="1:23" ht="25.5" customHeight="1">
      <c r="A15" s="347" t="s">
        <v>35</v>
      </c>
      <c r="B15" s="375">
        <v>0</v>
      </c>
      <c r="C15" s="375">
        <v>0</v>
      </c>
      <c r="D15" s="375">
        <v>0</v>
      </c>
      <c r="E15" s="375">
        <v>0</v>
      </c>
      <c r="F15" s="375">
        <v>0</v>
      </c>
      <c r="G15" s="375">
        <v>0</v>
      </c>
      <c r="H15" s="71">
        <v>0</v>
      </c>
      <c r="I15" s="71">
        <v>0</v>
      </c>
      <c r="J15" s="375">
        <v>0</v>
      </c>
      <c r="K15" s="375">
        <v>0</v>
      </c>
      <c r="L15" s="375">
        <v>0</v>
      </c>
      <c r="M15" s="375">
        <v>0</v>
      </c>
      <c r="N15" s="375">
        <v>0</v>
      </c>
      <c r="O15" s="375">
        <v>0</v>
      </c>
      <c r="P15" s="375">
        <v>0</v>
      </c>
      <c r="Q15" s="375">
        <v>0</v>
      </c>
      <c r="R15" s="375">
        <f t="shared" si="0"/>
        <v>0</v>
      </c>
      <c r="S15" s="375">
        <f t="shared" si="0"/>
        <v>0</v>
      </c>
      <c r="T15" s="375">
        <f t="shared" si="1"/>
        <v>0</v>
      </c>
      <c r="U15" s="174" t="s">
        <v>251</v>
      </c>
    </row>
    <row r="16" spans="1:23" ht="22.5" customHeight="1">
      <c r="A16" s="347" t="s">
        <v>36</v>
      </c>
      <c r="B16" s="375">
        <v>3</v>
      </c>
      <c r="C16" s="375">
        <v>0</v>
      </c>
      <c r="D16" s="375">
        <v>1</v>
      </c>
      <c r="E16" s="375">
        <v>0</v>
      </c>
      <c r="F16" s="375">
        <v>0</v>
      </c>
      <c r="G16" s="375">
        <v>0</v>
      </c>
      <c r="H16" s="375">
        <v>1</v>
      </c>
      <c r="I16" s="375">
        <v>2</v>
      </c>
      <c r="J16" s="375">
        <v>0</v>
      </c>
      <c r="K16" s="375">
        <v>0</v>
      </c>
      <c r="L16" s="375">
        <v>1</v>
      </c>
      <c r="M16" s="375">
        <v>1</v>
      </c>
      <c r="N16" s="375">
        <v>0</v>
      </c>
      <c r="O16" s="375">
        <v>0</v>
      </c>
      <c r="P16" s="375">
        <v>0</v>
      </c>
      <c r="Q16" s="375">
        <v>2</v>
      </c>
      <c r="R16" s="375">
        <f>SUM(P16,N16,L16,J16,H16,F16,D16,B16)</f>
        <v>6</v>
      </c>
      <c r="S16" s="375">
        <f>SUM(Q16,O16,M16,K16,I16,G16,E16,C16)</f>
        <v>5</v>
      </c>
      <c r="T16" s="375">
        <f t="shared" si="1"/>
        <v>11</v>
      </c>
      <c r="U16" s="343" t="s">
        <v>252</v>
      </c>
    </row>
    <row r="17" spans="1:21" ht="22.5" customHeight="1" thickBot="1">
      <c r="A17" s="118" t="s">
        <v>37</v>
      </c>
      <c r="B17" s="57">
        <v>0</v>
      </c>
      <c r="C17" s="375">
        <v>1</v>
      </c>
      <c r="D17" s="375">
        <v>3</v>
      </c>
      <c r="E17" s="375">
        <v>2</v>
      </c>
      <c r="F17" s="375">
        <v>0</v>
      </c>
      <c r="G17" s="375">
        <v>0</v>
      </c>
      <c r="H17" s="375">
        <v>0</v>
      </c>
      <c r="I17" s="375">
        <v>0</v>
      </c>
      <c r="J17" s="375">
        <v>1</v>
      </c>
      <c r="K17" s="375">
        <v>0</v>
      </c>
      <c r="L17" s="57">
        <v>2</v>
      </c>
      <c r="M17" s="57">
        <v>3</v>
      </c>
      <c r="N17" s="57">
        <v>1</v>
      </c>
      <c r="O17" s="57">
        <v>0</v>
      </c>
      <c r="P17" s="57">
        <v>0</v>
      </c>
      <c r="Q17" s="57">
        <v>0</v>
      </c>
      <c r="R17" s="57">
        <f t="shared" si="0"/>
        <v>7</v>
      </c>
      <c r="S17" s="57">
        <f t="shared" si="0"/>
        <v>6</v>
      </c>
      <c r="T17" s="57">
        <f t="shared" si="1"/>
        <v>13</v>
      </c>
      <c r="U17" s="346" t="s">
        <v>253</v>
      </c>
    </row>
    <row r="18" spans="1:21" ht="25.5" customHeight="1" thickTop="1" thickBot="1">
      <c r="A18" s="470" t="s">
        <v>0</v>
      </c>
      <c r="B18" s="74">
        <f t="shared" ref="B18:T18" si="2">SUM(B8:B17)</f>
        <v>10</v>
      </c>
      <c r="C18" s="74">
        <f t="shared" si="2"/>
        <v>10</v>
      </c>
      <c r="D18" s="74">
        <f t="shared" si="2"/>
        <v>12</v>
      </c>
      <c r="E18" s="74">
        <f t="shared" si="2"/>
        <v>7</v>
      </c>
      <c r="F18" s="74">
        <f t="shared" si="2"/>
        <v>5</v>
      </c>
      <c r="G18" s="74">
        <f t="shared" si="2"/>
        <v>2</v>
      </c>
      <c r="H18" s="74">
        <f t="shared" si="2"/>
        <v>1</v>
      </c>
      <c r="I18" s="74">
        <f t="shared" si="2"/>
        <v>2</v>
      </c>
      <c r="J18" s="74">
        <f t="shared" si="2"/>
        <v>4</v>
      </c>
      <c r="K18" s="74">
        <f t="shared" si="2"/>
        <v>1</v>
      </c>
      <c r="L18" s="74">
        <f t="shared" si="2"/>
        <v>17</v>
      </c>
      <c r="M18" s="74">
        <f t="shared" si="2"/>
        <v>17</v>
      </c>
      <c r="N18" s="74">
        <f t="shared" si="2"/>
        <v>5</v>
      </c>
      <c r="O18" s="74">
        <f t="shared" si="2"/>
        <v>1</v>
      </c>
      <c r="P18" s="74">
        <f t="shared" si="2"/>
        <v>10</v>
      </c>
      <c r="Q18" s="74">
        <f t="shared" si="2"/>
        <v>13</v>
      </c>
      <c r="R18" s="74">
        <f t="shared" si="2"/>
        <v>64</v>
      </c>
      <c r="S18" s="74">
        <f t="shared" si="2"/>
        <v>53</v>
      </c>
      <c r="T18" s="74">
        <f t="shared" si="2"/>
        <v>117</v>
      </c>
      <c r="U18" s="344" t="s">
        <v>254</v>
      </c>
    </row>
    <row r="19" spans="1:21" ht="20.100000000000001" customHeight="1" thickTop="1"/>
  </sheetData>
  <mergeCells count="22">
    <mergeCell ref="P5:Q5"/>
    <mergeCell ref="R5:T5"/>
    <mergeCell ref="P4:Q4"/>
    <mergeCell ref="R4:T4"/>
    <mergeCell ref="L5:M5"/>
    <mergeCell ref="N5:O5"/>
    <mergeCell ref="A1:U1"/>
    <mergeCell ref="A2:U2"/>
    <mergeCell ref="A4:A7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U4:U7"/>
    <mergeCell ref="J5:K5"/>
  </mergeCells>
  <printOptions horizontalCentered="1"/>
  <pageMargins left="0.5" right="0.5" top="1.5" bottom="1" header="1.5" footer="1"/>
  <pageSetup paperSize="9" scale="80" orientation="landscape" r:id="rId1"/>
  <headerFooter alignWithMargins="0">
    <oddFooter>&amp;C&amp;12 31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9"/>
  <sheetViews>
    <sheetView rightToLeft="1" view="pageBreakPreview" zoomScale="80" zoomScaleNormal="75" zoomScaleSheetLayoutView="80" workbookViewId="0">
      <selection activeCell="A11" sqref="A11"/>
    </sheetView>
  </sheetViews>
  <sheetFormatPr defaultRowHeight="12.75"/>
  <cols>
    <col min="1" max="1" width="9.5703125" style="1" customWidth="1"/>
    <col min="2" max="8" width="9.140625" style="1"/>
    <col min="9" max="9" width="8.7109375" style="1" customWidth="1"/>
    <col min="10" max="10" width="7.5703125" style="1" customWidth="1"/>
    <col min="11" max="11" width="8.140625" style="1" customWidth="1"/>
    <col min="12" max="12" width="8" style="1" customWidth="1"/>
    <col min="13" max="13" width="9.140625" style="1"/>
    <col min="14" max="14" width="8.7109375" style="1" customWidth="1"/>
    <col min="15" max="15" width="8.5703125" style="1" customWidth="1"/>
    <col min="16" max="16" width="9.140625" style="1"/>
    <col min="17" max="17" width="15.28515625" style="466" customWidth="1"/>
    <col min="18" max="16384" width="9.140625" style="466"/>
  </cols>
  <sheetData>
    <row r="1" spans="1:17" ht="28.5" customHeight="1">
      <c r="A1" s="622" t="s">
        <v>765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484"/>
    </row>
    <row r="2" spans="1:17" ht="28.5" customHeight="1">
      <c r="A2" s="622" t="s">
        <v>766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</row>
    <row r="3" spans="1:17" ht="22.5" customHeight="1" thickBot="1">
      <c r="A3" s="834" t="s">
        <v>767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485" t="s">
        <v>768</v>
      </c>
    </row>
    <row r="4" spans="1:17" ht="27.75" customHeight="1" thickTop="1">
      <c r="A4" s="699" t="s">
        <v>1</v>
      </c>
      <c r="B4" s="699" t="s">
        <v>27</v>
      </c>
      <c r="C4" s="699"/>
      <c r="D4" s="699" t="s">
        <v>3</v>
      </c>
      <c r="E4" s="699"/>
      <c r="F4" s="699" t="s">
        <v>4</v>
      </c>
      <c r="G4" s="699"/>
      <c r="H4" s="699" t="s">
        <v>5</v>
      </c>
      <c r="I4" s="699"/>
      <c r="J4" s="699" t="s">
        <v>6</v>
      </c>
      <c r="K4" s="699"/>
      <c r="L4" s="835" t="s">
        <v>7</v>
      </c>
      <c r="M4" s="835"/>
      <c r="N4" s="699" t="s">
        <v>0</v>
      </c>
      <c r="O4" s="699"/>
      <c r="P4" s="699"/>
      <c r="Q4" s="625" t="s">
        <v>238</v>
      </c>
    </row>
    <row r="5" spans="1:17" ht="27.75" customHeight="1">
      <c r="A5" s="700"/>
      <c r="B5" s="758" t="s">
        <v>281</v>
      </c>
      <c r="C5" s="758"/>
      <c r="D5" s="758" t="s">
        <v>282</v>
      </c>
      <c r="E5" s="758"/>
      <c r="F5" s="758" t="s">
        <v>283</v>
      </c>
      <c r="G5" s="758"/>
      <c r="H5" s="758" t="s">
        <v>284</v>
      </c>
      <c r="I5" s="758"/>
      <c r="J5" s="758" t="s">
        <v>285</v>
      </c>
      <c r="K5" s="758"/>
      <c r="L5" s="758" t="s">
        <v>329</v>
      </c>
      <c r="M5" s="758"/>
      <c r="N5" s="758" t="s">
        <v>254</v>
      </c>
      <c r="O5" s="758"/>
      <c r="P5" s="758"/>
      <c r="Q5" s="628"/>
    </row>
    <row r="6" spans="1:17" ht="25.5" customHeight="1">
      <c r="A6" s="700"/>
      <c r="B6" s="456" t="s">
        <v>9</v>
      </c>
      <c r="C6" s="456" t="s">
        <v>10</v>
      </c>
      <c r="D6" s="456" t="s">
        <v>9</v>
      </c>
      <c r="E6" s="456" t="s">
        <v>10</v>
      </c>
      <c r="F6" s="456" t="s">
        <v>9</v>
      </c>
      <c r="G6" s="456" t="s">
        <v>10</v>
      </c>
      <c r="H6" s="456" t="s">
        <v>9</v>
      </c>
      <c r="I6" s="456" t="s">
        <v>10</v>
      </c>
      <c r="J6" s="456" t="s">
        <v>9</v>
      </c>
      <c r="K6" s="456" t="s">
        <v>10</v>
      </c>
      <c r="L6" s="456" t="s">
        <v>9</v>
      </c>
      <c r="M6" s="456" t="s">
        <v>10</v>
      </c>
      <c r="N6" s="456" t="s">
        <v>9</v>
      </c>
      <c r="O6" s="456" t="s">
        <v>10</v>
      </c>
      <c r="P6" s="455" t="s">
        <v>46</v>
      </c>
      <c r="Q6" s="628"/>
    </row>
    <row r="7" spans="1:17" ht="25.5" customHeight="1" thickBot="1">
      <c r="A7" s="701"/>
      <c r="B7" s="480" t="s">
        <v>271</v>
      </c>
      <c r="C7" s="480" t="s">
        <v>272</v>
      </c>
      <c r="D7" s="480" t="s">
        <v>271</v>
      </c>
      <c r="E7" s="480" t="s">
        <v>272</v>
      </c>
      <c r="F7" s="480" t="s">
        <v>271</v>
      </c>
      <c r="G7" s="480" t="s">
        <v>272</v>
      </c>
      <c r="H7" s="480" t="s">
        <v>271</v>
      </c>
      <c r="I7" s="480" t="s">
        <v>272</v>
      </c>
      <c r="J7" s="480" t="s">
        <v>271</v>
      </c>
      <c r="K7" s="480" t="s">
        <v>272</v>
      </c>
      <c r="L7" s="480" t="s">
        <v>271</v>
      </c>
      <c r="M7" s="480" t="s">
        <v>272</v>
      </c>
      <c r="N7" s="480" t="s">
        <v>271</v>
      </c>
      <c r="O7" s="480" t="s">
        <v>272</v>
      </c>
      <c r="P7" s="469" t="s">
        <v>273</v>
      </c>
      <c r="Q7" s="629"/>
    </row>
    <row r="8" spans="1:17" ht="27.75" customHeight="1" thickTop="1">
      <c r="A8" s="327" t="s">
        <v>29</v>
      </c>
      <c r="B8" s="62">
        <v>5</v>
      </c>
      <c r="C8" s="62">
        <v>5</v>
      </c>
      <c r="D8" s="62">
        <v>0</v>
      </c>
      <c r="E8" s="62">
        <v>2</v>
      </c>
      <c r="F8" s="62">
        <v>1</v>
      </c>
      <c r="G8" s="62">
        <v>0</v>
      </c>
      <c r="H8" s="62">
        <v>1</v>
      </c>
      <c r="I8" s="62">
        <v>0</v>
      </c>
      <c r="J8" s="62">
        <v>2</v>
      </c>
      <c r="K8" s="62">
        <v>2</v>
      </c>
      <c r="L8" s="62">
        <v>0</v>
      </c>
      <c r="M8" s="62">
        <v>1</v>
      </c>
      <c r="N8" s="62">
        <f t="shared" ref="N8:O17" si="0">SUM(L8,J8,H8,F8,D8,B8)</f>
        <v>9</v>
      </c>
      <c r="O8" s="62">
        <f t="shared" si="0"/>
        <v>10</v>
      </c>
      <c r="P8" s="62">
        <f t="shared" ref="P8:P17" si="1">SUM(N8:O8)</f>
        <v>19</v>
      </c>
      <c r="Q8" s="343" t="s">
        <v>241</v>
      </c>
    </row>
    <row r="9" spans="1:17" ht="27.75" customHeight="1">
      <c r="A9" s="462" t="s">
        <v>30</v>
      </c>
      <c r="B9" s="60">
        <v>39</v>
      </c>
      <c r="C9" s="60">
        <v>19</v>
      </c>
      <c r="D9" s="60">
        <v>15</v>
      </c>
      <c r="E9" s="60">
        <v>1</v>
      </c>
      <c r="F9" s="60">
        <v>12</v>
      </c>
      <c r="G9" s="60">
        <v>4</v>
      </c>
      <c r="H9" s="60">
        <v>2</v>
      </c>
      <c r="I9" s="60">
        <v>1</v>
      </c>
      <c r="J9" s="60">
        <v>17</v>
      </c>
      <c r="K9" s="60">
        <v>3</v>
      </c>
      <c r="L9" s="60">
        <v>0</v>
      </c>
      <c r="M9" s="60">
        <v>0</v>
      </c>
      <c r="N9" s="60">
        <f t="shared" si="0"/>
        <v>85</v>
      </c>
      <c r="O9" s="60">
        <f t="shared" si="0"/>
        <v>28</v>
      </c>
      <c r="P9" s="60">
        <f t="shared" si="1"/>
        <v>113</v>
      </c>
      <c r="Q9" s="343" t="s">
        <v>243</v>
      </c>
    </row>
    <row r="10" spans="1:17" ht="27.75" customHeight="1">
      <c r="A10" s="462" t="s">
        <v>31</v>
      </c>
      <c r="B10" s="60">
        <v>12</v>
      </c>
      <c r="C10" s="60">
        <v>5</v>
      </c>
      <c r="D10" s="60">
        <v>0</v>
      </c>
      <c r="E10" s="60">
        <v>1</v>
      </c>
      <c r="F10" s="60">
        <v>6</v>
      </c>
      <c r="G10" s="60">
        <v>0</v>
      </c>
      <c r="H10" s="60">
        <v>3</v>
      </c>
      <c r="I10" s="60">
        <v>0</v>
      </c>
      <c r="J10" s="60">
        <v>9</v>
      </c>
      <c r="K10" s="60">
        <v>1</v>
      </c>
      <c r="L10" s="60">
        <v>0</v>
      </c>
      <c r="M10" s="60">
        <v>0</v>
      </c>
      <c r="N10" s="60">
        <f t="shared" si="0"/>
        <v>30</v>
      </c>
      <c r="O10" s="60">
        <f t="shared" si="0"/>
        <v>7</v>
      </c>
      <c r="P10" s="60">
        <f t="shared" si="1"/>
        <v>37</v>
      </c>
      <c r="Q10" s="343" t="s">
        <v>245</v>
      </c>
    </row>
    <row r="11" spans="1:17" ht="27.75" customHeight="1">
      <c r="A11" s="462" t="s">
        <v>32</v>
      </c>
      <c r="B11" s="60">
        <v>13</v>
      </c>
      <c r="C11" s="60">
        <v>5</v>
      </c>
      <c r="D11" s="60">
        <v>1</v>
      </c>
      <c r="E11" s="60">
        <v>4</v>
      </c>
      <c r="F11" s="60">
        <v>2</v>
      </c>
      <c r="G11" s="60">
        <v>0</v>
      </c>
      <c r="H11" s="60">
        <v>1</v>
      </c>
      <c r="I11" s="60">
        <v>0</v>
      </c>
      <c r="J11" s="60">
        <v>5</v>
      </c>
      <c r="K11" s="60">
        <v>4</v>
      </c>
      <c r="L11" s="60">
        <v>0</v>
      </c>
      <c r="M11" s="60">
        <v>0</v>
      </c>
      <c r="N11" s="60">
        <f t="shared" si="0"/>
        <v>22</v>
      </c>
      <c r="O11" s="60">
        <f t="shared" si="0"/>
        <v>13</v>
      </c>
      <c r="P11" s="60">
        <f t="shared" si="1"/>
        <v>35</v>
      </c>
      <c r="Q11" s="343" t="s">
        <v>246</v>
      </c>
    </row>
    <row r="12" spans="1:17" ht="27.75" customHeight="1">
      <c r="A12" s="486" t="s">
        <v>20</v>
      </c>
      <c r="B12" s="60">
        <v>5</v>
      </c>
      <c r="C12" s="60">
        <v>5</v>
      </c>
      <c r="D12" s="60">
        <v>2</v>
      </c>
      <c r="E12" s="60">
        <v>0</v>
      </c>
      <c r="F12" s="60">
        <v>12</v>
      </c>
      <c r="G12" s="60">
        <v>0</v>
      </c>
      <c r="H12" s="60">
        <v>0</v>
      </c>
      <c r="I12" s="60">
        <v>1</v>
      </c>
      <c r="J12" s="60">
        <v>3</v>
      </c>
      <c r="K12" s="60">
        <v>4</v>
      </c>
      <c r="L12" s="60">
        <v>0</v>
      </c>
      <c r="M12" s="60">
        <v>0</v>
      </c>
      <c r="N12" s="60">
        <f t="shared" si="0"/>
        <v>22</v>
      </c>
      <c r="O12" s="60">
        <f t="shared" si="0"/>
        <v>10</v>
      </c>
      <c r="P12" s="60">
        <f t="shared" si="1"/>
        <v>32</v>
      </c>
      <c r="Q12" s="343" t="s">
        <v>247</v>
      </c>
    </row>
    <row r="13" spans="1:17" ht="27.75" customHeight="1">
      <c r="A13" s="87" t="s">
        <v>21</v>
      </c>
      <c r="B13" s="60">
        <v>11</v>
      </c>
      <c r="C13" s="60">
        <v>2</v>
      </c>
      <c r="D13" s="60">
        <v>5</v>
      </c>
      <c r="E13" s="60">
        <v>1</v>
      </c>
      <c r="F13" s="60">
        <v>0</v>
      </c>
      <c r="G13" s="60">
        <v>1</v>
      </c>
      <c r="H13" s="60">
        <v>4</v>
      </c>
      <c r="I13" s="60">
        <v>0</v>
      </c>
      <c r="J13" s="60">
        <v>6</v>
      </c>
      <c r="K13" s="60">
        <v>4</v>
      </c>
      <c r="L13" s="60">
        <v>0</v>
      </c>
      <c r="M13" s="60">
        <v>0</v>
      </c>
      <c r="N13" s="60">
        <f t="shared" si="0"/>
        <v>26</v>
      </c>
      <c r="O13" s="60">
        <f t="shared" si="0"/>
        <v>8</v>
      </c>
      <c r="P13" s="60">
        <f t="shared" si="1"/>
        <v>34</v>
      </c>
      <c r="Q13" s="343" t="s">
        <v>248</v>
      </c>
    </row>
    <row r="14" spans="1:17" ht="27.75" customHeight="1">
      <c r="A14" s="87" t="s">
        <v>34</v>
      </c>
      <c r="B14" s="60">
        <v>2</v>
      </c>
      <c r="C14" s="60">
        <v>3</v>
      </c>
      <c r="D14" s="60">
        <v>0</v>
      </c>
      <c r="E14" s="60">
        <v>2</v>
      </c>
      <c r="F14" s="60">
        <v>4</v>
      </c>
      <c r="G14" s="60">
        <v>0</v>
      </c>
      <c r="H14" s="60">
        <v>1</v>
      </c>
      <c r="I14" s="60">
        <v>1</v>
      </c>
      <c r="J14" s="60">
        <v>6</v>
      </c>
      <c r="K14" s="60">
        <v>0</v>
      </c>
      <c r="L14" s="60">
        <v>0</v>
      </c>
      <c r="M14" s="60">
        <v>0</v>
      </c>
      <c r="N14" s="60">
        <f t="shared" si="0"/>
        <v>13</v>
      </c>
      <c r="O14" s="60">
        <f t="shared" si="0"/>
        <v>6</v>
      </c>
      <c r="P14" s="60">
        <f t="shared" si="1"/>
        <v>19</v>
      </c>
      <c r="Q14" s="343" t="s">
        <v>250</v>
      </c>
    </row>
    <row r="15" spans="1:17" ht="27.75" customHeight="1">
      <c r="A15" s="87" t="s">
        <v>35</v>
      </c>
      <c r="B15" s="60">
        <v>2</v>
      </c>
      <c r="C15" s="60">
        <v>0</v>
      </c>
      <c r="D15" s="60">
        <v>0</v>
      </c>
      <c r="E15" s="60">
        <v>0</v>
      </c>
      <c r="F15" s="60">
        <v>1</v>
      </c>
      <c r="G15" s="60">
        <v>0</v>
      </c>
      <c r="H15" s="60">
        <v>0</v>
      </c>
      <c r="I15" s="60">
        <v>1</v>
      </c>
      <c r="J15" s="60">
        <v>0</v>
      </c>
      <c r="K15" s="60">
        <v>2</v>
      </c>
      <c r="L15" s="60">
        <v>0</v>
      </c>
      <c r="M15" s="60">
        <v>0</v>
      </c>
      <c r="N15" s="60">
        <f t="shared" si="0"/>
        <v>3</v>
      </c>
      <c r="O15" s="60">
        <f t="shared" si="0"/>
        <v>3</v>
      </c>
      <c r="P15" s="60">
        <f t="shared" si="1"/>
        <v>6</v>
      </c>
      <c r="Q15" s="174" t="s">
        <v>251</v>
      </c>
    </row>
    <row r="16" spans="1:17" ht="27.75" customHeight="1">
      <c r="A16" s="486" t="s">
        <v>36</v>
      </c>
      <c r="B16" s="60">
        <v>9</v>
      </c>
      <c r="C16" s="60">
        <v>3</v>
      </c>
      <c r="D16" s="60">
        <v>1</v>
      </c>
      <c r="E16" s="60">
        <v>3</v>
      </c>
      <c r="F16" s="60">
        <v>3</v>
      </c>
      <c r="G16" s="60">
        <v>1</v>
      </c>
      <c r="H16" s="60">
        <v>3</v>
      </c>
      <c r="I16" s="60">
        <v>0</v>
      </c>
      <c r="J16" s="60">
        <v>4</v>
      </c>
      <c r="K16" s="60">
        <v>1</v>
      </c>
      <c r="L16" s="60">
        <v>2</v>
      </c>
      <c r="M16" s="60">
        <v>1</v>
      </c>
      <c r="N16" s="60">
        <f t="shared" si="0"/>
        <v>22</v>
      </c>
      <c r="O16" s="60">
        <f t="shared" si="0"/>
        <v>9</v>
      </c>
      <c r="P16" s="60">
        <f t="shared" si="1"/>
        <v>31</v>
      </c>
      <c r="Q16" s="343" t="s">
        <v>252</v>
      </c>
    </row>
    <row r="17" spans="1:17" ht="27.75" customHeight="1" thickBot="1">
      <c r="A17" s="487" t="s">
        <v>37</v>
      </c>
      <c r="B17" s="90">
        <v>8</v>
      </c>
      <c r="C17" s="90">
        <v>5</v>
      </c>
      <c r="D17" s="90">
        <v>0</v>
      </c>
      <c r="E17" s="90">
        <v>2</v>
      </c>
      <c r="F17" s="90">
        <v>0</v>
      </c>
      <c r="G17" s="90">
        <v>1</v>
      </c>
      <c r="H17" s="90">
        <v>0</v>
      </c>
      <c r="I17" s="90">
        <v>0</v>
      </c>
      <c r="J17" s="90">
        <v>1</v>
      </c>
      <c r="K17" s="90">
        <v>2</v>
      </c>
      <c r="L17" s="90">
        <v>0</v>
      </c>
      <c r="M17" s="90">
        <v>0</v>
      </c>
      <c r="N17" s="90">
        <f t="shared" si="0"/>
        <v>9</v>
      </c>
      <c r="O17" s="90">
        <f t="shared" si="0"/>
        <v>10</v>
      </c>
      <c r="P17" s="90">
        <f t="shared" si="1"/>
        <v>19</v>
      </c>
      <c r="Q17" s="346" t="s">
        <v>253</v>
      </c>
    </row>
    <row r="18" spans="1:17" ht="27.75" customHeight="1" thickTop="1" thickBot="1">
      <c r="A18" s="463" t="s">
        <v>0</v>
      </c>
      <c r="B18" s="88">
        <f>SUM(B8:B17)</f>
        <v>106</v>
      </c>
      <c r="C18" s="88">
        <f>SUM(C8:C17)</f>
        <v>52</v>
      </c>
      <c r="D18" s="88">
        <f t="shared" ref="D18:P18" si="2">SUM(D8:D17)</f>
        <v>24</v>
      </c>
      <c r="E18" s="88">
        <f t="shared" si="2"/>
        <v>16</v>
      </c>
      <c r="F18" s="88">
        <f t="shared" si="2"/>
        <v>41</v>
      </c>
      <c r="G18" s="88">
        <f t="shared" si="2"/>
        <v>7</v>
      </c>
      <c r="H18" s="88">
        <f t="shared" si="2"/>
        <v>15</v>
      </c>
      <c r="I18" s="88">
        <f t="shared" si="2"/>
        <v>4</v>
      </c>
      <c r="J18" s="88">
        <f t="shared" si="2"/>
        <v>53</v>
      </c>
      <c r="K18" s="88">
        <f t="shared" si="2"/>
        <v>23</v>
      </c>
      <c r="L18" s="88">
        <f t="shared" si="2"/>
        <v>2</v>
      </c>
      <c r="M18" s="88">
        <f t="shared" si="2"/>
        <v>2</v>
      </c>
      <c r="N18" s="88">
        <f t="shared" si="2"/>
        <v>241</v>
      </c>
      <c r="O18" s="88">
        <f t="shared" si="2"/>
        <v>104</v>
      </c>
      <c r="P18" s="88">
        <f t="shared" si="2"/>
        <v>345</v>
      </c>
      <c r="Q18" s="344" t="s">
        <v>254</v>
      </c>
    </row>
    <row r="19" spans="1:17" ht="13.5" thickTop="1"/>
  </sheetData>
  <mergeCells count="19">
    <mergeCell ref="J5:K5"/>
    <mergeCell ref="L5:M5"/>
    <mergeCell ref="N5:P5"/>
    <mergeCell ref="A1:P1"/>
    <mergeCell ref="A2:Q2"/>
    <mergeCell ref="A3:P3"/>
    <mergeCell ref="A4:A7"/>
    <mergeCell ref="B4:C4"/>
    <mergeCell ref="D4:E4"/>
    <mergeCell ref="F4:G4"/>
    <mergeCell ref="H4:I4"/>
    <mergeCell ref="J4:K4"/>
    <mergeCell ref="L4:M4"/>
    <mergeCell ref="N4:P4"/>
    <mergeCell ref="Q4:Q7"/>
    <mergeCell ref="B5:C5"/>
    <mergeCell ref="D5:E5"/>
    <mergeCell ref="F5:G5"/>
    <mergeCell ref="H5:I5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&amp;C&amp;12 32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19"/>
  <sheetViews>
    <sheetView rightToLeft="1" view="pageBreakPreview" zoomScale="75" zoomScaleNormal="75" zoomScaleSheetLayoutView="75" workbookViewId="0">
      <selection activeCell="I11" sqref="I11"/>
    </sheetView>
  </sheetViews>
  <sheetFormatPr defaultRowHeight="12.75"/>
  <cols>
    <col min="1" max="1" width="10.42578125" customWidth="1"/>
    <col min="2" max="3" width="8.28515625" customWidth="1"/>
    <col min="4" max="6" width="7.5703125" customWidth="1"/>
    <col min="7" max="13" width="8.28515625" customWidth="1"/>
    <col min="14" max="16" width="9.85546875" customWidth="1"/>
    <col min="17" max="17" width="15.42578125" customWidth="1"/>
  </cols>
  <sheetData>
    <row r="1" spans="1:18" ht="26.25" customHeight="1">
      <c r="A1" s="836" t="s">
        <v>769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488"/>
    </row>
    <row r="2" spans="1:18" ht="26.25" customHeight="1">
      <c r="A2" s="837" t="s">
        <v>770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21"/>
    </row>
    <row r="3" spans="1:18" ht="26.25" customHeight="1" thickBot="1">
      <c r="A3" s="834" t="s">
        <v>771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489" t="s">
        <v>772</v>
      </c>
      <c r="R3" s="21"/>
    </row>
    <row r="4" spans="1:18" ht="24.75" customHeight="1" thickTop="1">
      <c r="A4" s="822" t="s">
        <v>55</v>
      </c>
      <c r="B4" s="699" t="s">
        <v>27</v>
      </c>
      <c r="C4" s="699"/>
      <c r="D4" s="835" t="s">
        <v>3</v>
      </c>
      <c r="E4" s="835"/>
      <c r="F4" s="835" t="s">
        <v>4</v>
      </c>
      <c r="G4" s="835"/>
      <c r="H4" s="835" t="s">
        <v>5</v>
      </c>
      <c r="I4" s="835"/>
      <c r="J4" s="835" t="s">
        <v>6</v>
      </c>
      <c r="K4" s="835"/>
      <c r="L4" s="835" t="s">
        <v>7</v>
      </c>
      <c r="M4" s="835"/>
      <c r="N4" s="835" t="s">
        <v>8</v>
      </c>
      <c r="O4" s="835"/>
      <c r="P4" s="835"/>
      <c r="Q4" s="625" t="s">
        <v>238</v>
      </c>
    </row>
    <row r="5" spans="1:18" ht="24.75" customHeight="1">
      <c r="A5" s="836"/>
      <c r="B5" s="833" t="s">
        <v>281</v>
      </c>
      <c r="C5" s="833"/>
      <c r="D5" s="833" t="s">
        <v>282</v>
      </c>
      <c r="E5" s="833"/>
      <c r="F5" s="833" t="s">
        <v>283</v>
      </c>
      <c r="G5" s="833"/>
      <c r="H5" s="833" t="s">
        <v>284</v>
      </c>
      <c r="I5" s="833"/>
      <c r="J5" s="833" t="s">
        <v>285</v>
      </c>
      <c r="K5" s="833"/>
      <c r="L5" s="832" t="s">
        <v>329</v>
      </c>
      <c r="M5" s="832"/>
      <c r="N5" s="832" t="s">
        <v>414</v>
      </c>
      <c r="O5" s="832"/>
      <c r="P5" s="832"/>
      <c r="Q5" s="628"/>
    </row>
    <row r="6" spans="1:18" ht="25.5" customHeight="1">
      <c r="A6" s="836"/>
      <c r="B6" s="458" t="s">
        <v>9</v>
      </c>
      <c r="C6" s="458" t="s">
        <v>10</v>
      </c>
      <c r="D6" s="458" t="s">
        <v>9</v>
      </c>
      <c r="E6" s="458" t="s">
        <v>10</v>
      </c>
      <c r="F6" s="458" t="s">
        <v>9</v>
      </c>
      <c r="G6" s="458" t="s">
        <v>10</v>
      </c>
      <c r="H6" s="458" t="s">
        <v>9</v>
      </c>
      <c r="I6" s="458" t="s">
        <v>10</v>
      </c>
      <c r="J6" s="458" t="s">
        <v>9</v>
      </c>
      <c r="K6" s="458" t="s">
        <v>10</v>
      </c>
      <c r="L6" s="458" t="s">
        <v>9</v>
      </c>
      <c r="M6" s="458" t="s">
        <v>10</v>
      </c>
      <c r="N6" s="458" t="s">
        <v>9</v>
      </c>
      <c r="O6" s="458" t="s">
        <v>10</v>
      </c>
      <c r="P6" s="468" t="s">
        <v>46</v>
      </c>
      <c r="Q6" s="628"/>
    </row>
    <row r="7" spans="1:18" ht="25.5" customHeight="1" thickBot="1">
      <c r="A7" s="838"/>
      <c r="B7" s="480" t="s">
        <v>271</v>
      </c>
      <c r="C7" s="480" t="s">
        <v>272</v>
      </c>
      <c r="D7" s="480" t="s">
        <v>271</v>
      </c>
      <c r="E7" s="480" t="s">
        <v>272</v>
      </c>
      <c r="F7" s="480" t="s">
        <v>271</v>
      </c>
      <c r="G7" s="480" t="s">
        <v>272</v>
      </c>
      <c r="H7" s="480" t="s">
        <v>271</v>
      </c>
      <c r="I7" s="480" t="s">
        <v>272</v>
      </c>
      <c r="J7" s="480" t="s">
        <v>271</v>
      </c>
      <c r="K7" s="480" t="s">
        <v>272</v>
      </c>
      <c r="L7" s="480" t="s">
        <v>271</v>
      </c>
      <c r="M7" s="480" t="s">
        <v>272</v>
      </c>
      <c r="N7" s="480" t="s">
        <v>271</v>
      </c>
      <c r="O7" s="480" t="s">
        <v>272</v>
      </c>
      <c r="P7" s="460" t="s">
        <v>273</v>
      </c>
      <c r="Q7" s="629"/>
    </row>
    <row r="8" spans="1:18" ht="30.75" customHeight="1" thickTop="1">
      <c r="A8" s="490" t="s">
        <v>29</v>
      </c>
      <c r="B8" s="62">
        <v>5</v>
      </c>
      <c r="C8" s="62">
        <v>5</v>
      </c>
      <c r="D8" s="62">
        <v>0</v>
      </c>
      <c r="E8" s="62">
        <v>2</v>
      </c>
      <c r="F8" s="62">
        <v>1</v>
      </c>
      <c r="G8" s="62">
        <v>0</v>
      </c>
      <c r="H8" s="62">
        <v>1</v>
      </c>
      <c r="I8" s="62">
        <v>0</v>
      </c>
      <c r="J8" s="62">
        <v>2</v>
      </c>
      <c r="K8" s="62">
        <v>2</v>
      </c>
      <c r="L8" s="62">
        <v>0</v>
      </c>
      <c r="M8" s="62">
        <v>1</v>
      </c>
      <c r="N8" s="62">
        <f t="shared" ref="N8:O16" si="0">SUM(L8,J8,H8,F8,D8,B8)</f>
        <v>9</v>
      </c>
      <c r="O8" s="62">
        <f t="shared" si="0"/>
        <v>10</v>
      </c>
      <c r="P8" s="62">
        <f t="shared" ref="P8:P16" si="1">SUM(N8:O8)</f>
        <v>19</v>
      </c>
      <c r="Q8" s="343" t="s">
        <v>241</v>
      </c>
    </row>
    <row r="9" spans="1:18" ht="30.75" customHeight="1">
      <c r="A9" s="461" t="s">
        <v>30</v>
      </c>
      <c r="B9" s="60">
        <v>39</v>
      </c>
      <c r="C9" s="60">
        <v>18</v>
      </c>
      <c r="D9" s="60">
        <v>15</v>
      </c>
      <c r="E9" s="60">
        <v>1</v>
      </c>
      <c r="F9" s="60">
        <v>12</v>
      </c>
      <c r="G9" s="60">
        <v>3</v>
      </c>
      <c r="H9" s="60">
        <v>2</v>
      </c>
      <c r="I9" s="60">
        <v>1</v>
      </c>
      <c r="J9" s="60">
        <v>16</v>
      </c>
      <c r="K9" s="60">
        <v>3</v>
      </c>
      <c r="L9" s="60">
        <v>0</v>
      </c>
      <c r="M9" s="60">
        <v>0</v>
      </c>
      <c r="N9" s="60">
        <f t="shared" si="0"/>
        <v>84</v>
      </c>
      <c r="O9" s="60">
        <f t="shared" si="0"/>
        <v>26</v>
      </c>
      <c r="P9" s="60">
        <f t="shared" si="1"/>
        <v>110</v>
      </c>
      <c r="Q9" s="343" t="s">
        <v>243</v>
      </c>
    </row>
    <row r="10" spans="1:18" ht="30.75" customHeight="1">
      <c r="A10" s="461" t="s">
        <v>31</v>
      </c>
      <c r="B10" s="60">
        <v>11</v>
      </c>
      <c r="C10" s="60">
        <v>4</v>
      </c>
      <c r="D10" s="60">
        <v>0</v>
      </c>
      <c r="E10" s="60">
        <v>0</v>
      </c>
      <c r="F10" s="60">
        <v>6</v>
      </c>
      <c r="G10" s="60">
        <v>0</v>
      </c>
      <c r="H10" s="60">
        <v>3</v>
      </c>
      <c r="I10" s="60">
        <v>0</v>
      </c>
      <c r="J10" s="60">
        <v>9</v>
      </c>
      <c r="K10" s="60">
        <v>1</v>
      </c>
      <c r="L10" s="60">
        <v>0</v>
      </c>
      <c r="M10" s="60">
        <v>0</v>
      </c>
      <c r="N10" s="60">
        <f t="shared" si="0"/>
        <v>29</v>
      </c>
      <c r="O10" s="60">
        <f t="shared" si="0"/>
        <v>5</v>
      </c>
      <c r="P10" s="60">
        <f t="shared" si="1"/>
        <v>34</v>
      </c>
      <c r="Q10" s="343" t="s">
        <v>245</v>
      </c>
    </row>
    <row r="11" spans="1:18" ht="30.75" customHeight="1">
      <c r="A11" s="461" t="s">
        <v>32</v>
      </c>
      <c r="B11" s="60">
        <v>13</v>
      </c>
      <c r="C11" s="60">
        <v>5</v>
      </c>
      <c r="D11" s="60">
        <v>1</v>
      </c>
      <c r="E11" s="60">
        <v>4</v>
      </c>
      <c r="F11" s="60">
        <v>2</v>
      </c>
      <c r="G11" s="60">
        <v>0</v>
      </c>
      <c r="H11" s="60">
        <v>1</v>
      </c>
      <c r="I11" s="60">
        <v>0</v>
      </c>
      <c r="J11" s="60">
        <v>5</v>
      </c>
      <c r="K11" s="60">
        <v>4</v>
      </c>
      <c r="L11" s="60">
        <v>0</v>
      </c>
      <c r="M11" s="60">
        <v>0</v>
      </c>
      <c r="N11" s="60">
        <f t="shared" si="0"/>
        <v>22</v>
      </c>
      <c r="O11" s="60">
        <f t="shared" si="0"/>
        <v>13</v>
      </c>
      <c r="P11" s="60">
        <f t="shared" si="1"/>
        <v>35</v>
      </c>
      <c r="Q11" s="343" t="s">
        <v>246</v>
      </c>
    </row>
    <row r="12" spans="1:18" ht="30.75" customHeight="1">
      <c r="A12" s="461" t="s">
        <v>33</v>
      </c>
      <c r="B12" s="60">
        <v>5</v>
      </c>
      <c r="C12" s="60">
        <v>5</v>
      </c>
      <c r="D12" s="60">
        <v>4</v>
      </c>
      <c r="E12" s="60">
        <v>0</v>
      </c>
      <c r="F12" s="60">
        <v>12</v>
      </c>
      <c r="G12" s="60">
        <v>0</v>
      </c>
      <c r="H12" s="60">
        <v>0</v>
      </c>
      <c r="I12" s="60">
        <v>1</v>
      </c>
      <c r="J12" s="60">
        <v>5</v>
      </c>
      <c r="K12" s="60">
        <v>5</v>
      </c>
      <c r="L12" s="60">
        <v>0</v>
      </c>
      <c r="M12" s="60">
        <v>0</v>
      </c>
      <c r="N12" s="60">
        <f t="shared" si="0"/>
        <v>26</v>
      </c>
      <c r="O12" s="60">
        <f t="shared" si="0"/>
        <v>11</v>
      </c>
      <c r="P12" s="60">
        <f t="shared" si="1"/>
        <v>37</v>
      </c>
      <c r="Q12" s="343" t="s">
        <v>247</v>
      </c>
    </row>
    <row r="13" spans="1:18" ht="30.75" customHeight="1">
      <c r="A13" s="87" t="s">
        <v>21</v>
      </c>
      <c r="B13" s="60">
        <v>11</v>
      </c>
      <c r="C13" s="60">
        <v>2</v>
      </c>
      <c r="D13" s="60">
        <v>5</v>
      </c>
      <c r="E13" s="60">
        <v>1</v>
      </c>
      <c r="F13" s="60">
        <v>0</v>
      </c>
      <c r="G13" s="60">
        <v>1</v>
      </c>
      <c r="H13" s="60">
        <v>4</v>
      </c>
      <c r="I13" s="60">
        <v>0</v>
      </c>
      <c r="J13" s="60">
        <v>6</v>
      </c>
      <c r="K13" s="60">
        <v>3</v>
      </c>
      <c r="L13" s="60">
        <v>0</v>
      </c>
      <c r="M13" s="60">
        <v>0</v>
      </c>
      <c r="N13" s="60">
        <f t="shared" si="0"/>
        <v>26</v>
      </c>
      <c r="O13" s="60">
        <f t="shared" si="0"/>
        <v>7</v>
      </c>
      <c r="P13" s="60">
        <f t="shared" si="1"/>
        <v>33</v>
      </c>
      <c r="Q13" s="343" t="s">
        <v>248</v>
      </c>
    </row>
    <row r="14" spans="1:18" ht="30.75" customHeight="1">
      <c r="A14" s="87" t="s">
        <v>34</v>
      </c>
      <c r="B14" s="60">
        <v>2</v>
      </c>
      <c r="C14" s="60">
        <v>3</v>
      </c>
      <c r="D14" s="60">
        <v>0</v>
      </c>
      <c r="E14" s="60">
        <v>2</v>
      </c>
      <c r="F14" s="60">
        <v>4</v>
      </c>
      <c r="G14" s="60">
        <v>0</v>
      </c>
      <c r="H14" s="60">
        <v>1</v>
      </c>
      <c r="I14" s="60">
        <v>1</v>
      </c>
      <c r="J14" s="60">
        <v>6</v>
      </c>
      <c r="K14" s="60">
        <v>0</v>
      </c>
      <c r="L14" s="60">
        <v>0</v>
      </c>
      <c r="M14" s="60">
        <v>0</v>
      </c>
      <c r="N14" s="60">
        <f t="shared" si="0"/>
        <v>13</v>
      </c>
      <c r="O14" s="60">
        <f t="shared" si="0"/>
        <v>6</v>
      </c>
      <c r="P14" s="60">
        <f t="shared" si="1"/>
        <v>19</v>
      </c>
      <c r="Q14" s="343" t="s">
        <v>250</v>
      </c>
    </row>
    <row r="15" spans="1:18" ht="30.75" customHeight="1">
      <c r="A15" s="87" t="s">
        <v>35</v>
      </c>
      <c r="B15" s="60">
        <v>7</v>
      </c>
      <c r="C15" s="60">
        <v>3</v>
      </c>
      <c r="D15" s="60">
        <v>1</v>
      </c>
      <c r="E15" s="60">
        <v>0</v>
      </c>
      <c r="F15" s="60">
        <v>1</v>
      </c>
      <c r="G15" s="60">
        <v>0</v>
      </c>
      <c r="H15" s="60">
        <v>0</v>
      </c>
      <c r="I15" s="60">
        <v>0</v>
      </c>
      <c r="J15" s="60">
        <v>4</v>
      </c>
      <c r="K15" s="60">
        <v>2</v>
      </c>
      <c r="L15" s="60">
        <v>0</v>
      </c>
      <c r="M15" s="60">
        <v>0</v>
      </c>
      <c r="N15" s="60">
        <f t="shared" si="0"/>
        <v>13</v>
      </c>
      <c r="O15" s="60">
        <f t="shared" si="0"/>
        <v>5</v>
      </c>
      <c r="P15" s="60">
        <f t="shared" si="1"/>
        <v>18</v>
      </c>
      <c r="Q15" s="174" t="s">
        <v>251</v>
      </c>
    </row>
    <row r="16" spans="1:18" ht="30.75" customHeight="1">
      <c r="A16" s="87" t="s">
        <v>36</v>
      </c>
      <c r="B16" s="60">
        <v>9</v>
      </c>
      <c r="C16" s="60">
        <v>3</v>
      </c>
      <c r="D16" s="60">
        <v>1</v>
      </c>
      <c r="E16" s="60">
        <v>3</v>
      </c>
      <c r="F16" s="60">
        <v>3</v>
      </c>
      <c r="G16" s="60">
        <v>1</v>
      </c>
      <c r="H16" s="60">
        <v>3</v>
      </c>
      <c r="I16" s="60">
        <v>0</v>
      </c>
      <c r="J16" s="60">
        <v>4</v>
      </c>
      <c r="K16" s="60">
        <v>1</v>
      </c>
      <c r="L16" s="60">
        <v>2</v>
      </c>
      <c r="M16" s="60">
        <v>1</v>
      </c>
      <c r="N16" s="60">
        <f t="shared" si="0"/>
        <v>22</v>
      </c>
      <c r="O16" s="60">
        <f t="shared" si="0"/>
        <v>9</v>
      </c>
      <c r="P16" s="60">
        <f t="shared" si="1"/>
        <v>31</v>
      </c>
      <c r="Q16" s="343" t="s">
        <v>252</v>
      </c>
    </row>
    <row r="17" spans="1:17" ht="30.75" customHeight="1" thickBot="1">
      <c r="A17" s="99" t="s">
        <v>37</v>
      </c>
      <c r="B17" s="90">
        <v>8</v>
      </c>
      <c r="C17" s="90">
        <v>5</v>
      </c>
      <c r="D17" s="90">
        <v>0</v>
      </c>
      <c r="E17" s="90">
        <v>2</v>
      </c>
      <c r="F17" s="90">
        <v>0</v>
      </c>
      <c r="G17" s="90">
        <v>1</v>
      </c>
      <c r="H17" s="90">
        <v>0</v>
      </c>
      <c r="I17" s="90">
        <v>0</v>
      </c>
      <c r="J17" s="90">
        <v>1</v>
      </c>
      <c r="K17" s="90">
        <v>2</v>
      </c>
      <c r="L17" s="90">
        <v>0</v>
      </c>
      <c r="M17" s="90">
        <v>0</v>
      </c>
      <c r="N17" s="90">
        <v>9</v>
      </c>
      <c r="O17" s="90">
        <v>10</v>
      </c>
      <c r="P17" s="90">
        <v>19</v>
      </c>
      <c r="Q17" s="346" t="s">
        <v>253</v>
      </c>
    </row>
    <row r="18" spans="1:17" ht="30.75" customHeight="1" thickTop="1" thickBot="1">
      <c r="A18" s="97" t="s">
        <v>0</v>
      </c>
      <c r="B18" s="88">
        <f t="shared" ref="B18:P18" si="2">SUM(B8:B17)</f>
        <v>110</v>
      </c>
      <c r="C18" s="88">
        <f t="shared" si="2"/>
        <v>53</v>
      </c>
      <c r="D18" s="88">
        <f t="shared" si="2"/>
        <v>27</v>
      </c>
      <c r="E18" s="88">
        <f t="shared" si="2"/>
        <v>15</v>
      </c>
      <c r="F18" s="88">
        <f t="shared" si="2"/>
        <v>41</v>
      </c>
      <c r="G18" s="88">
        <f t="shared" si="2"/>
        <v>6</v>
      </c>
      <c r="H18" s="88">
        <f t="shared" si="2"/>
        <v>15</v>
      </c>
      <c r="I18" s="88">
        <f t="shared" si="2"/>
        <v>3</v>
      </c>
      <c r="J18" s="88">
        <f t="shared" si="2"/>
        <v>58</v>
      </c>
      <c r="K18" s="88">
        <f t="shared" si="2"/>
        <v>23</v>
      </c>
      <c r="L18" s="88">
        <f t="shared" si="2"/>
        <v>2</v>
      </c>
      <c r="M18" s="88">
        <f t="shared" si="2"/>
        <v>2</v>
      </c>
      <c r="N18" s="88">
        <f t="shared" si="2"/>
        <v>253</v>
      </c>
      <c r="O18" s="88">
        <f t="shared" si="2"/>
        <v>102</v>
      </c>
      <c r="P18" s="88">
        <f t="shared" si="2"/>
        <v>355</v>
      </c>
      <c r="Q18" s="344" t="s">
        <v>254</v>
      </c>
    </row>
    <row r="19" spans="1:17" ht="13.5" thickTop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</sheetData>
  <mergeCells count="19">
    <mergeCell ref="J5:K5"/>
    <mergeCell ref="L5:M5"/>
    <mergeCell ref="N5:P5"/>
    <mergeCell ref="A1:Q1"/>
    <mergeCell ref="A2:Q2"/>
    <mergeCell ref="A3:P3"/>
    <mergeCell ref="A4:A7"/>
    <mergeCell ref="B4:C4"/>
    <mergeCell ref="D4:E4"/>
    <mergeCell ref="F4:G4"/>
    <mergeCell ref="H4:I4"/>
    <mergeCell ref="J4:K4"/>
    <mergeCell ref="L4:M4"/>
    <mergeCell ref="N4:P4"/>
    <mergeCell ref="Q4:Q7"/>
    <mergeCell ref="B5:C5"/>
    <mergeCell ref="D5:E5"/>
    <mergeCell ref="F5:G5"/>
    <mergeCell ref="H5:I5"/>
  </mergeCells>
  <printOptions horizontalCentered="1"/>
  <pageMargins left="1" right="1" top="1" bottom="1" header="1.5" footer="1"/>
  <pageSetup paperSize="9" scale="80" orientation="landscape" r:id="rId1"/>
  <headerFooter alignWithMargins="0">
    <oddFooter xml:space="preserve">&amp;C&amp;12 33&amp;10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Y20"/>
  <sheetViews>
    <sheetView rightToLeft="1" view="pageBreakPreview" zoomScale="80" zoomScaleNormal="75" zoomScaleSheetLayoutView="80" workbookViewId="0">
      <selection sqref="A1:P1"/>
    </sheetView>
  </sheetViews>
  <sheetFormatPr defaultRowHeight="12.75"/>
  <cols>
    <col min="1" max="1" width="10.42578125" customWidth="1"/>
    <col min="2" max="2" width="13.140625" customWidth="1"/>
    <col min="3" max="3" width="10.85546875" customWidth="1"/>
    <col min="4" max="5" width="8" customWidth="1"/>
    <col min="6" max="6" width="9.42578125" customWidth="1"/>
    <col min="7" max="7" width="7.7109375" customWidth="1"/>
    <col min="8" max="8" width="8.5703125" customWidth="1"/>
    <col min="9" max="9" width="7.85546875" customWidth="1"/>
    <col min="10" max="10" width="8.28515625" customWidth="1"/>
    <col min="11" max="11" width="8.85546875" customWidth="1"/>
    <col min="12" max="12" width="8.140625" customWidth="1"/>
    <col min="13" max="13" width="7.85546875" customWidth="1"/>
    <col min="14" max="14" width="8.140625" customWidth="1"/>
    <col min="15" max="15" width="7.140625" bestFit="1" customWidth="1"/>
    <col min="16" max="16" width="12.85546875" hidden="1" customWidth="1"/>
    <col min="17" max="17" width="15.5703125" customWidth="1"/>
  </cols>
  <sheetData>
    <row r="1" spans="1:25" s="1" customFormat="1" ht="33" customHeight="1">
      <c r="A1" s="839" t="s">
        <v>667</v>
      </c>
      <c r="B1" s="839"/>
      <c r="C1" s="839"/>
      <c r="D1" s="839"/>
      <c r="E1" s="839"/>
      <c r="F1" s="839"/>
      <c r="G1" s="839"/>
      <c r="H1" s="839"/>
      <c r="I1" s="839"/>
      <c r="J1" s="839"/>
      <c r="K1" s="839"/>
      <c r="L1" s="839"/>
      <c r="M1" s="839"/>
      <c r="N1" s="839"/>
      <c r="O1" s="839"/>
      <c r="P1" s="839"/>
    </row>
    <row r="2" spans="1:25" s="1" customFormat="1" ht="51" customHeight="1">
      <c r="A2" s="690" t="s">
        <v>668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253"/>
      <c r="S2" s="253"/>
      <c r="T2" s="253"/>
      <c r="U2" s="253"/>
      <c r="V2" s="253"/>
      <c r="W2" s="253"/>
      <c r="X2" s="253"/>
      <c r="Y2" s="253"/>
    </row>
    <row r="3" spans="1:25" s="1" customFormat="1" ht="29.25" customHeight="1" thickBot="1">
      <c r="A3" s="840" t="s">
        <v>669</v>
      </c>
      <c r="B3" s="840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841" t="s">
        <v>670</v>
      </c>
      <c r="P3" s="841"/>
      <c r="Q3" s="841"/>
    </row>
    <row r="4" spans="1:25" ht="20.100000000000001" customHeight="1" thickTop="1">
      <c r="A4" s="699" t="s">
        <v>55</v>
      </c>
      <c r="B4" s="699" t="s">
        <v>102</v>
      </c>
      <c r="C4" s="699" t="s">
        <v>201</v>
      </c>
      <c r="D4" s="699" t="s">
        <v>204</v>
      </c>
      <c r="E4" s="699"/>
      <c r="F4" s="699"/>
      <c r="G4" s="699" t="s">
        <v>50</v>
      </c>
      <c r="H4" s="699"/>
      <c r="I4" s="699"/>
      <c r="J4" s="699" t="s">
        <v>51</v>
      </c>
      <c r="K4" s="699"/>
      <c r="L4" s="699"/>
      <c r="M4" s="699" t="s">
        <v>103</v>
      </c>
      <c r="N4" s="699"/>
      <c r="O4" s="699"/>
      <c r="P4" s="370"/>
      <c r="Q4" s="699" t="s">
        <v>238</v>
      </c>
    </row>
    <row r="5" spans="1:25" ht="20.100000000000001" customHeight="1">
      <c r="A5" s="700"/>
      <c r="B5" s="700"/>
      <c r="C5" s="700"/>
      <c r="D5" s="830" t="s">
        <v>671</v>
      </c>
      <c r="E5" s="830"/>
      <c r="F5" s="830"/>
      <c r="G5" s="830" t="s">
        <v>348</v>
      </c>
      <c r="H5" s="830"/>
      <c r="I5" s="830"/>
      <c r="J5" s="830" t="s">
        <v>268</v>
      </c>
      <c r="K5" s="830"/>
      <c r="L5" s="830"/>
      <c r="M5" s="830" t="s">
        <v>269</v>
      </c>
      <c r="N5" s="830"/>
      <c r="O5" s="830"/>
      <c r="P5" s="391"/>
      <c r="Q5" s="700"/>
    </row>
    <row r="6" spans="1:25" ht="29.25" customHeight="1">
      <c r="A6" s="700"/>
      <c r="B6" s="700"/>
      <c r="C6" s="700"/>
      <c r="D6" s="368" t="s">
        <v>9</v>
      </c>
      <c r="E6" s="368" t="s">
        <v>10</v>
      </c>
      <c r="F6" s="387" t="s">
        <v>11</v>
      </c>
      <c r="G6" s="368" t="s">
        <v>9</v>
      </c>
      <c r="H6" s="368" t="s">
        <v>10</v>
      </c>
      <c r="I6" s="387" t="s">
        <v>11</v>
      </c>
      <c r="J6" s="368" t="s">
        <v>9</v>
      </c>
      <c r="K6" s="368" t="s">
        <v>10</v>
      </c>
      <c r="L6" s="387" t="s">
        <v>11</v>
      </c>
      <c r="M6" s="368" t="s">
        <v>9</v>
      </c>
      <c r="N6" s="368" t="s">
        <v>10</v>
      </c>
      <c r="O6" s="387" t="s">
        <v>11</v>
      </c>
      <c r="P6" s="10"/>
      <c r="Q6" s="700"/>
    </row>
    <row r="7" spans="1:25" ht="29.25" customHeight="1" thickBot="1">
      <c r="A7" s="842"/>
      <c r="B7" s="324" t="s">
        <v>332</v>
      </c>
      <c r="C7" s="324" t="s">
        <v>333</v>
      </c>
      <c r="D7" s="324" t="s">
        <v>271</v>
      </c>
      <c r="E7" s="324" t="s">
        <v>272</v>
      </c>
      <c r="F7" s="324" t="s">
        <v>273</v>
      </c>
      <c r="G7" s="324" t="s">
        <v>271</v>
      </c>
      <c r="H7" s="324" t="s">
        <v>272</v>
      </c>
      <c r="I7" s="324" t="s">
        <v>273</v>
      </c>
      <c r="J7" s="324" t="s">
        <v>271</v>
      </c>
      <c r="K7" s="324" t="s">
        <v>272</v>
      </c>
      <c r="L7" s="324" t="s">
        <v>273</v>
      </c>
      <c r="M7" s="324" t="s">
        <v>271</v>
      </c>
      <c r="N7" s="324" t="s">
        <v>272</v>
      </c>
      <c r="O7" s="324" t="s">
        <v>273</v>
      </c>
      <c r="P7" s="392"/>
      <c r="Q7" s="842"/>
    </row>
    <row r="8" spans="1:25" ht="41.25" customHeight="1">
      <c r="A8" s="295" t="s">
        <v>30</v>
      </c>
      <c r="B8" s="393">
        <v>1</v>
      </c>
      <c r="C8" s="393">
        <v>120</v>
      </c>
      <c r="D8" s="43">
        <v>41</v>
      </c>
      <c r="E8" s="43">
        <v>164</v>
      </c>
      <c r="F8" s="72">
        <f>SUM(D8:E8)</f>
        <v>205</v>
      </c>
      <c r="G8" s="72">
        <v>14</v>
      </c>
      <c r="H8" s="72">
        <v>22</v>
      </c>
      <c r="I8" s="72">
        <f>SUM(G8:H8)</f>
        <v>36</v>
      </c>
      <c r="J8" s="72">
        <v>8</v>
      </c>
      <c r="K8" s="72">
        <v>13</v>
      </c>
      <c r="L8" s="72">
        <f>SUM(J8:K8)</f>
        <v>21</v>
      </c>
      <c r="M8" s="491">
        <v>15</v>
      </c>
      <c r="N8" s="491">
        <v>63</v>
      </c>
      <c r="O8" s="491">
        <f>SUM(M8:N8)</f>
        <v>78</v>
      </c>
      <c r="P8" s="393"/>
      <c r="Q8" s="394" t="s">
        <v>243</v>
      </c>
    </row>
    <row r="9" spans="1:25" ht="41.25" customHeight="1" thickBot="1">
      <c r="A9" s="395" t="s">
        <v>32</v>
      </c>
      <c r="B9" s="396">
        <v>1</v>
      </c>
      <c r="C9" s="396">
        <v>96</v>
      </c>
      <c r="D9" s="397">
        <v>141</v>
      </c>
      <c r="E9" s="397">
        <v>0</v>
      </c>
      <c r="F9" s="396">
        <f>SUM(D9:E9)</f>
        <v>141</v>
      </c>
      <c r="G9" s="396">
        <v>20</v>
      </c>
      <c r="H9" s="396">
        <v>0</v>
      </c>
      <c r="I9" s="398">
        <f>SUM(G9:H9)</f>
        <v>20</v>
      </c>
      <c r="J9" s="396">
        <v>12</v>
      </c>
      <c r="K9" s="396">
        <v>0</v>
      </c>
      <c r="L9" s="396">
        <f>SUM(J9:K9)</f>
        <v>12</v>
      </c>
      <c r="M9" s="398">
        <v>52</v>
      </c>
      <c r="N9" s="398">
        <v>7</v>
      </c>
      <c r="O9" s="398">
        <v>59</v>
      </c>
      <c r="P9" s="396"/>
      <c r="Q9" s="399" t="s">
        <v>672</v>
      </c>
    </row>
    <row r="10" spans="1:25" ht="41.25" customHeight="1" thickBot="1">
      <c r="A10" s="115" t="s">
        <v>0</v>
      </c>
      <c r="B10" s="377">
        <f>SUM(B8:B9)</f>
        <v>2</v>
      </c>
      <c r="C10" s="377">
        <f t="shared" ref="C10:L10" si="0">SUM(C8:C9)</f>
        <v>216</v>
      </c>
      <c r="D10" s="377">
        <f t="shared" si="0"/>
        <v>182</v>
      </c>
      <c r="E10" s="377">
        <f t="shared" si="0"/>
        <v>164</v>
      </c>
      <c r="F10" s="377">
        <f t="shared" si="0"/>
        <v>346</v>
      </c>
      <c r="G10" s="377">
        <f t="shared" si="0"/>
        <v>34</v>
      </c>
      <c r="H10" s="377">
        <f t="shared" si="0"/>
        <v>22</v>
      </c>
      <c r="I10" s="377">
        <f t="shared" si="0"/>
        <v>56</v>
      </c>
      <c r="J10" s="377">
        <f t="shared" si="0"/>
        <v>20</v>
      </c>
      <c r="K10" s="377">
        <f t="shared" si="0"/>
        <v>13</v>
      </c>
      <c r="L10" s="377">
        <f t="shared" si="0"/>
        <v>33</v>
      </c>
      <c r="M10" s="377">
        <f>SUM(M8:M9)</f>
        <v>67</v>
      </c>
      <c r="N10" s="377">
        <f>SUM(N8:N9)</f>
        <v>70</v>
      </c>
      <c r="O10" s="377">
        <f>SUM(O8:O9)</f>
        <v>137</v>
      </c>
      <c r="P10" s="377"/>
      <c r="Q10" s="386" t="s">
        <v>254</v>
      </c>
    </row>
    <row r="11" spans="1:25" ht="13.5" thickTop="1"/>
    <row r="20" spans="17:17">
      <c r="Q20" t="s">
        <v>673</v>
      </c>
    </row>
  </sheetData>
  <mergeCells count="16">
    <mergeCell ref="A1:P1"/>
    <mergeCell ref="A2:Q2"/>
    <mergeCell ref="A3:B3"/>
    <mergeCell ref="O3:Q3"/>
    <mergeCell ref="A4:A7"/>
    <mergeCell ref="B4:B6"/>
    <mergeCell ref="C4:C6"/>
    <mergeCell ref="D4:F4"/>
    <mergeCell ref="G4:I4"/>
    <mergeCell ref="J4:L4"/>
    <mergeCell ref="M4:O4"/>
    <mergeCell ref="Q4:Q7"/>
    <mergeCell ref="D5:F5"/>
    <mergeCell ref="G5:I5"/>
    <mergeCell ref="J5:L5"/>
    <mergeCell ref="M5:O5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35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A17"/>
  <sheetViews>
    <sheetView rightToLeft="1" view="pageBreakPreview" zoomScale="80" zoomScaleNormal="100" zoomScaleSheetLayoutView="80" workbookViewId="0">
      <selection activeCell="J7" sqref="J7"/>
    </sheetView>
  </sheetViews>
  <sheetFormatPr defaultRowHeight="12.75"/>
  <cols>
    <col min="1" max="1" width="8.5703125" customWidth="1"/>
    <col min="2" max="2" width="7.42578125" customWidth="1"/>
    <col min="3" max="3" width="7.140625" customWidth="1"/>
    <col min="4" max="4" width="3.85546875" customWidth="1"/>
    <col min="5" max="5" width="4.140625" customWidth="1"/>
    <col min="6" max="6" width="5" customWidth="1"/>
    <col min="7" max="7" width="4.85546875" customWidth="1"/>
    <col min="8" max="8" width="6" customWidth="1"/>
    <col min="9" max="9" width="4.42578125" customWidth="1"/>
    <col min="10" max="10" width="5.5703125" customWidth="1"/>
    <col min="11" max="11" width="5" customWidth="1"/>
    <col min="12" max="12" width="5.140625" customWidth="1"/>
    <col min="13" max="14" width="6" customWidth="1"/>
    <col min="15" max="15" width="6.7109375" customWidth="1"/>
    <col min="16" max="16" width="6.140625" customWidth="1"/>
    <col min="17" max="17" width="6.28515625" customWidth="1"/>
    <col min="18" max="19" width="5.85546875" customWidth="1"/>
    <col min="20" max="20" width="6.140625" customWidth="1"/>
    <col min="21" max="22" width="5.85546875" customWidth="1"/>
    <col min="23" max="23" width="6" customWidth="1"/>
    <col min="24" max="24" width="5.5703125" customWidth="1"/>
    <col min="25" max="25" width="6" customWidth="1"/>
    <col min="26" max="26" width="8.5703125" customWidth="1"/>
    <col min="27" max="27" width="16" customWidth="1"/>
  </cols>
  <sheetData>
    <row r="1" spans="1:27" s="400" customFormat="1" ht="39" customHeight="1">
      <c r="A1" s="843" t="s">
        <v>674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  <c r="P1" s="843"/>
      <c r="Q1" s="843"/>
      <c r="R1" s="843"/>
      <c r="S1" s="843"/>
      <c r="T1" s="843"/>
      <c r="U1" s="843"/>
      <c r="V1" s="843"/>
      <c r="W1" s="843"/>
      <c r="X1" s="843"/>
      <c r="Y1" s="843"/>
      <c r="Z1" s="843"/>
    </row>
    <row r="2" spans="1:27" s="400" customFormat="1" ht="36" customHeight="1">
      <c r="A2" s="844" t="s">
        <v>819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844"/>
      <c r="T2" s="844"/>
      <c r="U2" s="844"/>
      <c r="V2" s="844"/>
      <c r="W2" s="844"/>
      <c r="X2" s="844"/>
      <c r="Y2" s="844"/>
      <c r="Z2" s="844"/>
      <c r="AA2" s="844"/>
    </row>
    <row r="3" spans="1:27" s="400" customFormat="1" ht="28.5" customHeight="1" thickBot="1">
      <c r="A3" s="401" t="s">
        <v>675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197" t="s">
        <v>676</v>
      </c>
    </row>
    <row r="4" spans="1:27" ht="33.75" customHeight="1" thickTop="1">
      <c r="A4" s="691" t="s">
        <v>1</v>
      </c>
      <c r="B4" s="835" t="s">
        <v>817</v>
      </c>
      <c r="C4" s="835"/>
      <c r="D4" s="846" t="s">
        <v>587</v>
      </c>
      <c r="E4" s="621"/>
      <c r="F4" s="847" t="s">
        <v>589</v>
      </c>
      <c r="G4" s="847"/>
      <c r="H4" s="846" t="s">
        <v>590</v>
      </c>
      <c r="I4" s="621"/>
      <c r="J4" s="846" t="s">
        <v>591</v>
      </c>
      <c r="K4" s="621"/>
      <c r="L4" s="846" t="s">
        <v>588</v>
      </c>
      <c r="M4" s="621"/>
      <c r="N4" s="846" t="s">
        <v>592</v>
      </c>
      <c r="O4" s="621"/>
      <c r="P4" s="846" t="s">
        <v>677</v>
      </c>
      <c r="Q4" s="621"/>
      <c r="R4" s="846" t="s">
        <v>594</v>
      </c>
      <c r="S4" s="621"/>
      <c r="T4" s="846" t="s">
        <v>595</v>
      </c>
      <c r="U4" s="621"/>
      <c r="V4" s="835" t="s">
        <v>132</v>
      </c>
      <c r="W4" s="835"/>
      <c r="X4" s="621" t="s">
        <v>8</v>
      </c>
      <c r="Y4" s="621"/>
      <c r="Z4" s="621"/>
      <c r="AA4" s="754" t="s">
        <v>238</v>
      </c>
    </row>
    <row r="5" spans="1:27" ht="21.75" customHeight="1">
      <c r="A5" s="693"/>
      <c r="B5" s="849" t="s">
        <v>818</v>
      </c>
      <c r="C5" s="849"/>
      <c r="D5" s="848"/>
      <c r="E5" s="848"/>
      <c r="F5" s="848"/>
      <c r="G5" s="848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 t="s">
        <v>414</v>
      </c>
      <c r="Y5" s="848"/>
      <c r="Z5" s="848"/>
      <c r="AA5" s="832"/>
    </row>
    <row r="6" spans="1:27" ht="31.5" customHeight="1">
      <c r="A6" s="693"/>
      <c r="B6" s="368" t="s">
        <v>9</v>
      </c>
      <c r="C6" s="368" t="s">
        <v>10</v>
      </c>
      <c r="D6" s="368" t="s">
        <v>9</v>
      </c>
      <c r="E6" s="368" t="s">
        <v>10</v>
      </c>
      <c r="F6" s="368" t="s">
        <v>9</v>
      </c>
      <c r="G6" s="368" t="s">
        <v>10</v>
      </c>
      <c r="H6" s="368" t="s">
        <v>9</v>
      </c>
      <c r="I6" s="368" t="s">
        <v>10</v>
      </c>
      <c r="J6" s="368" t="s">
        <v>9</v>
      </c>
      <c r="K6" s="368" t="s">
        <v>10</v>
      </c>
      <c r="L6" s="368" t="s">
        <v>9</v>
      </c>
      <c r="M6" s="368" t="s">
        <v>10</v>
      </c>
      <c r="N6" s="368" t="s">
        <v>9</v>
      </c>
      <c r="O6" s="368" t="s">
        <v>10</v>
      </c>
      <c r="P6" s="368" t="s">
        <v>9</v>
      </c>
      <c r="Q6" s="368" t="s">
        <v>10</v>
      </c>
      <c r="R6" s="368" t="s">
        <v>9</v>
      </c>
      <c r="S6" s="368" t="s">
        <v>10</v>
      </c>
      <c r="T6" s="368" t="s">
        <v>9</v>
      </c>
      <c r="U6" s="368" t="s">
        <v>10</v>
      </c>
      <c r="V6" s="368" t="s">
        <v>9</v>
      </c>
      <c r="W6" s="368" t="s">
        <v>10</v>
      </c>
      <c r="X6" s="368" t="s">
        <v>9</v>
      </c>
      <c r="Y6" s="368" t="s">
        <v>10</v>
      </c>
      <c r="Z6" s="369" t="s">
        <v>11</v>
      </c>
      <c r="AA6" s="832"/>
    </row>
    <row r="7" spans="1:27" ht="21.75" customHeight="1" thickBot="1">
      <c r="A7" s="845"/>
      <c r="B7" s="388" t="s">
        <v>271</v>
      </c>
      <c r="C7" s="388" t="s">
        <v>272</v>
      </c>
      <c r="D7" s="388" t="s">
        <v>271</v>
      </c>
      <c r="E7" s="388" t="s">
        <v>272</v>
      </c>
      <c r="F7" s="388" t="s">
        <v>271</v>
      </c>
      <c r="G7" s="388" t="s">
        <v>272</v>
      </c>
      <c r="H7" s="388" t="s">
        <v>271</v>
      </c>
      <c r="I7" s="388" t="s">
        <v>272</v>
      </c>
      <c r="J7" s="388" t="s">
        <v>271</v>
      </c>
      <c r="K7" s="388" t="s">
        <v>272</v>
      </c>
      <c r="L7" s="388" t="s">
        <v>271</v>
      </c>
      <c r="M7" s="388" t="s">
        <v>272</v>
      </c>
      <c r="N7" s="388" t="s">
        <v>271</v>
      </c>
      <c r="O7" s="388" t="s">
        <v>272</v>
      </c>
      <c r="P7" s="388" t="s">
        <v>271</v>
      </c>
      <c r="Q7" s="388" t="s">
        <v>272</v>
      </c>
      <c r="R7" s="388" t="s">
        <v>271</v>
      </c>
      <c r="S7" s="388" t="s">
        <v>272</v>
      </c>
      <c r="T7" s="388" t="s">
        <v>271</v>
      </c>
      <c r="U7" s="388" t="s">
        <v>272</v>
      </c>
      <c r="V7" s="388" t="s">
        <v>271</v>
      </c>
      <c r="W7" s="388" t="s">
        <v>272</v>
      </c>
      <c r="X7" s="388" t="s">
        <v>271</v>
      </c>
      <c r="Y7" s="388" t="s">
        <v>272</v>
      </c>
      <c r="Z7" s="388" t="s">
        <v>273</v>
      </c>
      <c r="AA7" s="832"/>
    </row>
    <row r="8" spans="1:27" ht="40.5" customHeight="1">
      <c r="A8" s="402" t="s">
        <v>30</v>
      </c>
      <c r="B8" s="403">
        <v>1</v>
      </c>
      <c r="C8" s="403">
        <v>2</v>
      </c>
      <c r="D8" s="403">
        <v>7</v>
      </c>
      <c r="E8" s="403">
        <v>6</v>
      </c>
      <c r="F8" s="403">
        <v>13</v>
      </c>
      <c r="G8" s="403">
        <v>8</v>
      </c>
      <c r="H8" s="403">
        <v>16</v>
      </c>
      <c r="I8" s="403">
        <v>16</v>
      </c>
      <c r="J8" s="403">
        <v>2</v>
      </c>
      <c r="K8" s="403">
        <v>18</v>
      </c>
      <c r="L8" s="403">
        <v>1</v>
      </c>
      <c r="M8" s="403">
        <v>15</v>
      </c>
      <c r="N8" s="403">
        <v>1</v>
      </c>
      <c r="O8" s="403">
        <v>52</v>
      </c>
      <c r="P8" s="403">
        <v>0</v>
      </c>
      <c r="Q8" s="403">
        <v>28</v>
      </c>
      <c r="R8" s="403">
        <v>0</v>
      </c>
      <c r="S8" s="403">
        <v>14</v>
      </c>
      <c r="T8" s="403">
        <v>0</v>
      </c>
      <c r="U8" s="403">
        <v>5</v>
      </c>
      <c r="V8" s="403">
        <v>0</v>
      </c>
      <c r="W8" s="403">
        <v>0</v>
      </c>
      <c r="X8" s="403">
        <f>SUM(B8,D8,F8,H8,J8,L8,N8,P8,R8,T8,V8)</f>
        <v>41</v>
      </c>
      <c r="Y8" s="403">
        <f>SUM(C8,E8,G8,I8,K8,M8,O8,Q8,S8,U8,W8)</f>
        <v>164</v>
      </c>
      <c r="Z8" s="403">
        <f>SUM(X8:Y8)</f>
        <v>205</v>
      </c>
      <c r="AA8" s="404" t="s">
        <v>243</v>
      </c>
    </row>
    <row r="9" spans="1:27" ht="40.5" customHeight="1" thickBot="1">
      <c r="A9" s="405" t="s">
        <v>32</v>
      </c>
      <c r="B9" s="406">
        <v>0</v>
      </c>
      <c r="C9" s="406">
        <v>0</v>
      </c>
      <c r="D9" s="406">
        <v>0</v>
      </c>
      <c r="E9" s="406">
        <v>0</v>
      </c>
      <c r="F9" s="406">
        <v>0</v>
      </c>
      <c r="G9" s="406">
        <v>0</v>
      </c>
      <c r="H9" s="406">
        <v>0</v>
      </c>
      <c r="I9" s="406">
        <v>0</v>
      </c>
      <c r="J9" s="406">
        <v>8</v>
      </c>
      <c r="K9" s="406">
        <v>0</v>
      </c>
      <c r="L9" s="406">
        <v>12</v>
      </c>
      <c r="M9" s="406">
        <v>0</v>
      </c>
      <c r="N9" s="406">
        <v>49</v>
      </c>
      <c r="O9" s="406">
        <v>0</v>
      </c>
      <c r="P9" s="406">
        <v>40</v>
      </c>
      <c r="Q9" s="406">
        <v>0</v>
      </c>
      <c r="R9" s="406">
        <v>23</v>
      </c>
      <c r="S9" s="406">
        <v>0</v>
      </c>
      <c r="T9" s="406">
        <v>5</v>
      </c>
      <c r="U9" s="406">
        <v>0</v>
      </c>
      <c r="V9" s="406">
        <v>4</v>
      </c>
      <c r="W9" s="406">
        <v>0</v>
      </c>
      <c r="X9" s="406">
        <f>SUM(B9,D9,F9,H9,J9,L9,N9,P9,R9,T9,V9)</f>
        <v>141</v>
      </c>
      <c r="Y9" s="406">
        <f>SUM(C9,E9,G9,I9,K9,M9,O9,Q9,S9,U9,W9)</f>
        <v>0</v>
      </c>
      <c r="Z9" s="406">
        <f>SUM(X9:Y9)</f>
        <v>141</v>
      </c>
      <c r="AA9" s="407" t="s">
        <v>672</v>
      </c>
    </row>
    <row r="10" spans="1:27" ht="40.5" customHeight="1" thickBot="1">
      <c r="A10" s="376" t="s">
        <v>0</v>
      </c>
      <c r="B10" s="100">
        <f>SUM(B8:B9)</f>
        <v>1</v>
      </c>
      <c r="C10" s="100">
        <f t="shared" ref="C10:Z10" si="0">SUM(C8:C9)</f>
        <v>2</v>
      </c>
      <c r="D10" s="100">
        <f t="shared" si="0"/>
        <v>7</v>
      </c>
      <c r="E10" s="100">
        <f t="shared" si="0"/>
        <v>6</v>
      </c>
      <c r="F10" s="100">
        <f t="shared" si="0"/>
        <v>13</v>
      </c>
      <c r="G10" s="100">
        <f t="shared" si="0"/>
        <v>8</v>
      </c>
      <c r="H10" s="100">
        <f t="shared" si="0"/>
        <v>16</v>
      </c>
      <c r="I10" s="100">
        <f t="shared" si="0"/>
        <v>16</v>
      </c>
      <c r="J10" s="100">
        <f t="shared" si="0"/>
        <v>10</v>
      </c>
      <c r="K10" s="100">
        <f t="shared" si="0"/>
        <v>18</v>
      </c>
      <c r="L10" s="100">
        <f t="shared" si="0"/>
        <v>13</v>
      </c>
      <c r="M10" s="100">
        <f t="shared" si="0"/>
        <v>15</v>
      </c>
      <c r="N10" s="100">
        <f t="shared" si="0"/>
        <v>50</v>
      </c>
      <c r="O10" s="100">
        <f t="shared" si="0"/>
        <v>52</v>
      </c>
      <c r="P10" s="100">
        <f t="shared" si="0"/>
        <v>40</v>
      </c>
      <c r="Q10" s="100">
        <f t="shared" si="0"/>
        <v>28</v>
      </c>
      <c r="R10" s="100">
        <f t="shared" si="0"/>
        <v>23</v>
      </c>
      <c r="S10" s="100">
        <f t="shared" si="0"/>
        <v>14</v>
      </c>
      <c r="T10" s="100">
        <f t="shared" si="0"/>
        <v>5</v>
      </c>
      <c r="U10" s="100">
        <f t="shared" si="0"/>
        <v>5</v>
      </c>
      <c r="V10" s="100">
        <f t="shared" si="0"/>
        <v>4</v>
      </c>
      <c r="W10" s="100">
        <f t="shared" si="0"/>
        <v>0</v>
      </c>
      <c r="X10" s="100">
        <f t="shared" si="0"/>
        <v>182</v>
      </c>
      <c r="Y10" s="100">
        <f t="shared" si="0"/>
        <v>164</v>
      </c>
      <c r="Z10" s="100">
        <f t="shared" si="0"/>
        <v>346</v>
      </c>
      <c r="AA10" s="378" t="s">
        <v>254</v>
      </c>
    </row>
    <row r="11" spans="1:27" ht="13.5" thickTop="1"/>
    <row r="16" spans="1:27">
      <c r="A16" s="381"/>
    </row>
    <row r="17" spans="15:15">
      <c r="O17" s="381"/>
    </row>
  </sheetData>
  <mergeCells count="28">
    <mergeCell ref="X5:Z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A4:AA7"/>
    <mergeCell ref="A1:Z1"/>
    <mergeCell ref="A2:AA2"/>
    <mergeCell ref="A4:A7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Z4"/>
  </mergeCells>
  <printOptions horizontalCentered="1"/>
  <pageMargins left="0.74803149606299213" right="0.74803149606299213" top="1.4960629921259843" bottom="0.98425196850393704" header="1.4960629921259843" footer="0.98425196850393704"/>
  <pageSetup paperSize="9" scale="75" orientation="landscape" r:id="rId1"/>
  <headerFooter alignWithMargins="0">
    <oddFooter xml:space="preserve">&amp;C&amp;12 36
&amp;11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21"/>
  <sheetViews>
    <sheetView rightToLeft="1" view="pageBreakPreview" topLeftCell="A2" zoomScale="80" zoomScaleNormal="75" zoomScaleSheetLayoutView="80" workbookViewId="0">
      <selection activeCell="C11" sqref="C11:D11"/>
    </sheetView>
  </sheetViews>
  <sheetFormatPr defaultRowHeight="12.75"/>
  <cols>
    <col min="1" max="1" width="16" customWidth="1"/>
    <col min="2" max="2" width="8.140625" customWidth="1"/>
    <col min="3" max="8" width="13.140625" customWidth="1"/>
    <col min="10" max="10" width="10.28515625" customWidth="1"/>
  </cols>
  <sheetData>
    <row r="1" spans="1:19" ht="31.5" customHeight="1">
      <c r="A1" s="839" t="s">
        <v>678</v>
      </c>
      <c r="B1" s="839"/>
      <c r="C1" s="839"/>
      <c r="D1" s="839"/>
      <c r="E1" s="839"/>
      <c r="F1" s="839"/>
      <c r="G1" s="839"/>
      <c r="H1" s="839"/>
      <c r="I1" s="839"/>
      <c r="J1" s="839"/>
    </row>
    <row r="2" spans="1:19" ht="48.75" customHeight="1">
      <c r="A2" s="839" t="s">
        <v>679</v>
      </c>
      <c r="B2" s="839"/>
      <c r="C2" s="839"/>
      <c r="D2" s="839"/>
      <c r="E2" s="839"/>
      <c r="F2" s="839"/>
      <c r="G2" s="839"/>
      <c r="H2" s="839"/>
      <c r="I2" s="839"/>
      <c r="J2" s="839"/>
    </row>
    <row r="3" spans="1:19" ht="20.100000000000001" customHeight="1" thickBot="1">
      <c r="A3" s="840" t="s">
        <v>680</v>
      </c>
      <c r="B3" s="840"/>
      <c r="C3" s="840"/>
      <c r="D3" s="840"/>
      <c r="E3" s="840"/>
      <c r="F3" s="840"/>
      <c r="G3" s="840"/>
      <c r="H3" s="840"/>
      <c r="I3" s="841" t="s">
        <v>681</v>
      </c>
      <c r="J3" s="841"/>
      <c r="K3" s="839"/>
      <c r="L3" s="839"/>
      <c r="M3" s="839"/>
      <c r="N3" s="839"/>
      <c r="O3" s="839"/>
      <c r="P3" s="839"/>
      <c r="Q3" s="839"/>
      <c r="R3" s="839"/>
      <c r="S3" s="839"/>
    </row>
    <row r="4" spans="1:19" s="191" customFormat="1" ht="20.100000000000001" customHeight="1" thickTop="1">
      <c r="A4" s="761" t="s">
        <v>104</v>
      </c>
      <c r="B4" s="761"/>
      <c r="C4" s="761" t="s">
        <v>682</v>
      </c>
      <c r="D4" s="761"/>
      <c r="E4" s="761"/>
      <c r="F4" s="761"/>
      <c r="G4" s="761" t="s">
        <v>11</v>
      </c>
      <c r="H4" s="761"/>
      <c r="I4" s="850" t="s">
        <v>683</v>
      </c>
      <c r="J4" s="850"/>
    </row>
    <row r="5" spans="1:19" s="191" customFormat="1" ht="20.100000000000001" customHeight="1">
      <c r="A5" s="762"/>
      <c r="B5" s="762"/>
      <c r="C5" s="762" t="s">
        <v>9</v>
      </c>
      <c r="D5" s="762"/>
      <c r="E5" s="762" t="s">
        <v>10</v>
      </c>
      <c r="F5" s="762"/>
      <c r="G5" s="762"/>
      <c r="H5" s="762"/>
      <c r="I5" s="851"/>
      <c r="J5" s="851"/>
    </row>
    <row r="6" spans="1:19" s="191" customFormat="1" ht="20.100000000000001" customHeight="1" thickBot="1">
      <c r="A6" s="762"/>
      <c r="B6" s="762"/>
      <c r="C6" s="763" t="s">
        <v>271</v>
      </c>
      <c r="D6" s="763"/>
      <c r="E6" s="763" t="s">
        <v>272</v>
      </c>
      <c r="F6" s="763"/>
      <c r="G6" s="763" t="s">
        <v>273</v>
      </c>
      <c r="H6" s="763"/>
      <c r="I6" s="852"/>
      <c r="J6" s="852"/>
    </row>
    <row r="7" spans="1:19" s="191" customFormat="1" ht="24.75" customHeight="1" thickTop="1">
      <c r="A7" s="858" t="s">
        <v>105</v>
      </c>
      <c r="B7" s="858"/>
      <c r="C7" s="859">
        <v>182</v>
      </c>
      <c r="D7" s="859"/>
      <c r="E7" s="859">
        <v>163</v>
      </c>
      <c r="F7" s="859"/>
      <c r="G7" s="860">
        <f>SUM(C7:F7)</f>
        <v>345</v>
      </c>
      <c r="H7" s="860"/>
      <c r="I7" s="853" t="s">
        <v>335</v>
      </c>
      <c r="J7" s="853"/>
    </row>
    <row r="8" spans="1:19" s="191" customFormat="1" ht="24.75" customHeight="1">
      <c r="A8" s="854" t="s">
        <v>106</v>
      </c>
      <c r="B8" s="854"/>
      <c r="C8" s="855">
        <v>0</v>
      </c>
      <c r="D8" s="855"/>
      <c r="E8" s="855">
        <v>1</v>
      </c>
      <c r="F8" s="855"/>
      <c r="G8" s="856">
        <f t="shared" ref="G8:G17" si="0">SUM(C8:F8)</f>
        <v>1</v>
      </c>
      <c r="H8" s="856"/>
      <c r="I8" s="857" t="s">
        <v>336</v>
      </c>
      <c r="J8" s="857"/>
    </row>
    <row r="9" spans="1:19" s="191" customFormat="1" ht="24.75" customHeight="1">
      <c r="A9" s="854" t="s">
        <v>27</v>
      </c>
      <c r="B9" s="854"/>
      <c r="C9" s="855">
        <v>0</v>
      </c>
      <c r="D9" s="855"/>
      <c r="E9" s="855">
        <v>0</v>
      </c>
      <c r="F9" s="855"/>
      <c r="G9" s="856">
        <f t="shared" si="0"/>
        <v>0</v>
      </c>
      <c r="H9" s="856"/>
      <c r="I9" s="857" t="s">
        <v>281</v>
      </c>
      <c r="J9" s="857"/>
    </row>
    <row r="10" spans="1:19" s="191" customFormat="1" ht="24.75" customHeight="1">
      <c r="A10" s="854" t="s">
        <v>3</v>
      </c>
      <c r="B10" s="854"/>
      <c r="C10" s="855">
        <v>0</v>
      </c>
      <c r="D10" s="855"/>
      <c r="E10" s="855">
        <v>0</v>
      </c>
      <c r="F10" s="855"/>
      <c r="G10" s="856">
        <f t="shared" si="0"/>
        <v>0</v>
      </c>
      <c r="H10" s="856"/>
      <c r="I10" s="857" t="s">
        <v>282</v>
      </c>
      <c r="J10" s="857"/>
    </row>
    <row r="11" spans="1:19" s="191" customFormat="1" ht="24.75" customHeight="1">
      <c r="A11" s="854" t="s">
        <v>4</v>
      </c>
      <c r="B11" s="854"/>
      <c r="C11" s="855">
        <v>0</v>
      </c>
      <c r="D11" s="855"/>
      <c r="E11" s="855">
        <v>0</v>
      </c>
      <c r="F11" s="855"/>
      <c r="G11" s="856">
        <f t="shared" si="0"/>
        <v>0</v>
      </c>
      <c r="H11" s="856"/>
      <c r="I11" s="857" t="s">
        <v>283</v>
      </c>
      <c r="J11" s="857"/>
    </row>
    <row r="12" spans="1:19" s="191" customFormat="1" ht="24.75" customHeight="1">
      <c r="A12" s="854" t="s">
        <v>5</v>
      </c>
      <c r="B12" s="854"/>
      <c r="C12" s="855">
        <v>0</v>
      </c>
      <c r="D12" s="855"/>
      <c r="E12" s="855">
        <v>0</v>
      </c>
      <c r="F12" s="855"/>
      <c r="G12" s="856">
        <f t="shared" si="0"/>
        <v>0</v>
      </c>
      <c r="H12" s="856"/>
      <c r="I12" s="857" t="s">
        <v>284</v>
      </c>
      <c r="J12" s="857"/>
    </row>
    <row r="13" spans="1:19" s="191" customFormat="1" ht="24.75" customHeight="1">
      <c r="A13" s="854" t="s">
        <v>6</v>
      </c>
      <c r="B13" s="854"/>
      <c r="C13" s="855">
        <v>0</v>
      </c>
      <c r="D13" s="855"/>
      <c r="E13" s="855">
        <v>0</v>
      </c>
      <c r="F13" s="855"/>
      <c r="G13" s="856">
        <f t="shared" si="0"/>
        <v>0</v>
      </c>
      <c r="H13" s="856"/>
      <c r="I13" s="857" t="s">
        <v>285</v>
      </c>
      <c r="J13" s="857"/>
    </row>
    <row r="14" spans="1:19" s="191" customFormat="1" ht="24.75" customHeight="1">
      <c r="A14" s="854" t="s">
        <v>107</v>
      </c>
      <c r="B14" s="854"/>
      <c r="C14" s="855">
        <v>0</v>
      </c>
      <c r="D14" s="855"/>
      <c r="E14" s="855">
        <v>0</v>
      </c>
      <c r="F14" s="855"/>
      <c r="G14" s="856">
        <f t="shared" si="0"/>
        <v>0</v>
      </c>
      <c r="H14" s="856"/>
      <c r="I14" s="857" t="s">
        <v>337</v>
      </c>
      <c r="J14" s="857"/>
    </row>
    <row r="15" spans="1:19" s="191" customFormat="1" ht="24.75" customHeight="1">
      <c r="A15" s="854" t="s">
        <v>108</v>
      </c>
      <c r="B15" s="854"/>
      <c r="C15" s="855">
        <v>0</v>
      </c>
      <c r="D15" s="855"/>
      <c r="E15" s="855">
        <v>0</v>
      </c>
      <c r="F15" s="855"/>
      <c r="G15" s="856">
        <f t="shared" si="0"/>
        <v>0</v>
      </c>
      <c r="H15" s="856"/>
      <c r="I15" s="857" t="s">
        <v>338</v>
      </c>
      <c r="J15" s="857"/>
    </row>
    <row r="16" spans="1:19" s="191" customFormat="1" ht="24.75" customHeight="1">
      <c r="A16" s="854" t="s">
        <v>109</v>
      </c>
      <c r="B16" s="854"/>
      <c r="C16" s="855">
        <v>0</v>
      </c>
      <c r="D16" s="855"/>
      <c r="E16" s="855">
        <v>0</v>
      </c>
      <c r="F16" s="855"/>
      <c r="G16" s="856">
        <f t="shared" si="0"/>
        <v>0</v>
      </c>
      <c r="H16" s="856"/>
      <c r="I16" s="857" t="s">
        <v>339</v>
      </c>
      <c r="J16" s="857"/>
    </row>
    <row r="17" spans="1:10" s="191" customFormat="1" ht="24.75" customHeight="1" thickBot="1">
      <c r="A17" s="864" t="s">
        <v>38</v>
      </c>
      <c r="B17" s="864"/>
      <c r="C17" s="865">
        <v>0</v>
      </c>
      <c r="D17" s="865"/>
      <c r="E17" s="865">
        <v>0</v>
      </c>
      <c r="F17" s="865"/>
      <c r="G17" s="866">
        <f t="shared" si="0"/>
        <v>0</v>
      </c>
      <c r="H17" s="866"/>
      <c r="I17" s="867" t="s">
        <v>286</v>
      </c>
      <c r="J17" s="867"/>
    </row>
    <row r="18" spans="1:10" s="191" customFormat="1" ht="24.75" customHeight="1" thickTop="1" thickBot="1">
      <c r="A18" s="861" t="s">
        <v>0</v>
      </c>
      <c r="B18" s="861"/>
      <c r="C18" s="862">
        <f>SUM(C7:D17)</f>
        <v>182</v>
      </c>
      <c r="D18" s="862"/>
      <c r="E18" s="862">
        <f>SUM(E7:F17)</f>
        <v>164</v>
      </c>
      <c r="F18" s="862"/>
      <c r="G18" s="862">
        <f>SUM(G7:H17)</f>
        <v>346</v>
      </c>
      <c r="H18" s="862"/>
      <c r="I18" s="863" t="s">
        <v>254</v>
      </c>
      <c r="J18" s="863"/>
    </row>
    <row r="19" spans="1:10" ht="13.5" thickTop="1">
      <c r="A19" s="815"/>
      <c r="B19" s="815"/>
    </row>
    <row r="20" spans="1:10" ht="15">
      <c r="B20" s="10"/>
      <c r="C20" s="814"/>
      <c r="D20" s="814"/>
      <c r="E20" s="814"/>
      <c r="F20" s="814"/>
      <c r="G20" s="10"/>
    </row>
    <row r="21" spans="1:10" ht="15">
      <c r="B21" s="10"/>
      <c r="C21" s="814"/>
      <c r="D21" s="814"/>
      <c r="E21" s="814"/>
      <c r="F21" s="814"/>
      <c r="G21" s="10"/>
    </row>
  </sheetData>
  <mergeCells count="79">
    <mergeCell ref="A19:B19"/>
    <mergeCell ref="C20:D20"/>
    <mergeCell ref="E20:F20"/>
    <mergeCell ref="C21:D21"/>
    <mergeCell ref="E21:F21"/>
    <mergeCell ref="A17:B17"/>
    <mergeCell ref="C17:D17"/>
    <mergeCell ref="E17:F17"/>
    <mergeCell ref="G17:H17"/>
    <mergeCell ref="I17:J17"/>
    <mergeCell ref="A18:B18"/>
    <mergeCell ref="C18:D18"/>
    <mergeCell ref="E18:F18"/>
    <mergeCell ref="G18:H18"/>
    <mergeCell ref="I18:J18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I7:J7"/>
    <mergeCell ref="A8:B8"/>
    <mergeCell ref="C8:D8"/>
    <mergeCell ref="E8:F8"/>
    <mergeCell ref="G8:H8"/>
    <mergeCell ref="I8:J8"/>
    <mergeCell ref="A7:B7"/>
    <mergeCell ref="C7:D7"/>
    <mergeCell ref="E7:F7"/>
    <mergeCell ref="G7:H7"/>
    <mergeCell ref="K3:S3"/>
    <mergeCell ref="E5:F5"/>
    <mergeCell ref="C6:D6"/>
    <mergeCell ref="E6:F6"/>
    <mergeCell ref="G6:H6"/>
    <mergeCell ref="I4:J6"/>
    <mergeCell ref="C5:D5"/>
    <mergeCell ref="A1:J1"/>
    <mergeCell ref="A2:J2"/>
    <mergeCell ref="A3:H3"/>
    <mergeCell ref="I3:J3"/>
    <mergeCell ref="A4:B6"/>
    <mergeCell ref="C4:F4"/>
    <mergeCell ref="G4:H5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37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A20"/>
  <sheetViews>
    <sheetView rightToLeft="1" view="pageBreakPreview" zoomScale="80" zoomScaleNormal="75" zoomScaleSheetLayoutView="80" workbookViewId="0">
      <selection activeCell="E20" sqref="E20"/>
    </sheetView>
  </sheetViews>
  <sheetFormatPr defaultRowHeight="12.75"/>
  <cols>
    <col min="1" max="1" width="4.5703125" style="381" customWidth="1"/>
    <col min="2" max="2" width="9.5703125" style="381" customWidth="1"/>
    <col min="3" max="4" width="9.85546875" style="381" customWidth="1"/>
    <col min="5" max="5" width="8" style="381" customWidth="1"/>
    <col min="6" max="6" width="9.85546875" style="381" customWidth="1"/>
    <col min="7" max="7" width="8.28515625" style="381" customWidth="1"/>
    <col min="8" max="8" width="8.7109375" style="381" customWidth="1"/>
    <col min="9" max="9" width="8.5703125" style="381" customWidth="1"/>
    <col min="10" max="10" width="9.85546875" style="381" customWidth="1"/>
    <col min="11" max="11" width="8.7109375" style="381" customWidth="1"/>
    <col min="12" max="12" width="8.140625" style="381" customWidth="1"/>
    <col min="13" max="13" width="8.85546875" style="381" customWidth="1"/>
    <col min="14" max="14" width="8.5703125" style="381" customWidth="1"/>
    <col min="15" max="15" width="9.85546875" style="381" customWidth="1"/>
    <col min="16" max="17" width="9.140625" hidden="1" customWidth="1"/>
    <col min="18" max="18" width="15.85546875" customWidth="1"/>
  </cols>
  <sheetData>
    <row r="1" spans="1:27" ht="39.75" customHeight="1">
      <c r="A1" s="688" t="s">
        <v>684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</row>
    <row r="2" spans="1:27" ht="39.75" customHeight="1">
      <c r="A2" s="839" t="s">
        <v>685</v>
      </c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</row>
    <row r="3" spans="1:27" ht="29.25" customHeight="1" thickBot="1">
      <c r="A3" s="646" t="s">
        <v>686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R3" s="197" t="s">
        <v>687</v>
      </c>
    </row>
    <row r="4" spans="1:27" ht="25.5" customHeight="1" thickTop="1">
      <c r="A4" s="699" t="s">
        <v>110</v>
      </c>
      <c r="B4" s="699"/>
      <c r="C4" s="699" t="s">
        <v>688</v>
      </c>
      <c r="D4" s="699"/>
      <c r="E4" s="699" t="s">
        <v>689</v>
      </c>
      <c r="F4" s="699"/>
      <c r="G4" s="699" t="s">
        <v>690</v>
      </c>
      <c r="H4" s="699"/>
      <c r="I4" s="699" t="s">
        <v>691</v>
      </c>
      <c r="J4" s="699"/>
      <c r="K4" s="699" t="s">
        <v>692</v>
      </c>
      <c r="L4" s="699"/>
      <c r="M4" s="699" t="s">
        <v>8</v>
      </c>
      <c r="N4" s="699"/>
      <c r="O4" s="699"/>
      <c r="R4" s="699" t="s">
        <v>238</v>
      </c>
    </row>
    <row r="5" spans="1:27" ht="25.5" customHeight="1">
      <c r="A5" s="700"/>
      <c r="B5" s="700"/>
      <c r="C5" s="830" t="s">
        <v>340</v>
      </c>
      <c r="D5" s="830"/>
      <c r="E5" s="830" t="s">
        <v>341</v>
      </c>
      <c r="F5" s="830"/>
      <c r="G5" s="830" t="s">
        <v>342</v>
      </c>
      <c r="H5" s="830"/>
      <c r="I5" s="830" t="s">
        <v>349</v>
      </c>
      <c r="J5" s="830"/>
      <c r="K5" s="830" t="s">
        <v>343</v>
      </c>
      <c r="L5" s="830"/>
      <c r="M5" s="830" t="s">
        <v>254</v>
      </c>
      <c r="N5" s="830"/>
      <c r="O5" s="830"/>
      <c r="R5" s="700"/>
    </row>
    <row r="6" spans="1:27" ht="21.75" customHeight="1">
      <c r="A6" s="700"/>
      <c r="B6" s="700"/>
      <c r="C6" s="368" t="s">
        <v>9</v>
      </c>
      <c r="D6" s="368" t="s">
        <v>10</v>
      </c>
      <c r="E6" s="368" t="s">
        <v>9</v>
      </c>
      <c r="F6" s="368" t="s">
        <v>10</v>
      </c>
      <c r="G6" s="368" t="s">
        <v>9</v>
      </c>
      <c r="H6" s="368" t="s">
        <v>10</v>
      </c>
      <c r="I6" s="368" t="s">
        <v>9</v>
      </c>
      <c r="J6" s="368" t="s">
        <v>10</v>
      </c>
      <c r="K6" s="368" t="s">
        <v>9</v>
      </c>
      <c r="L6" s="368" t="s">
        <v>10</v>
      </c>
      <c r="M6" s="368" t="s">
        <v>9</v>
      </c>
      <c r="N6" s="368" t="s">
        <v>10</v>
      </c>
      <c r="O6" s="387" t="s">
        <v>11</v>
      </c>
      <c r="R6" s="700"/>
    </row>
    <row r="7" spans="1:27" ht="27.75" hidden="1" customHeight="1">
      <c r="A7" s="700"/>
      <c r="B7" s="700"/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393">
        <f>C7+E7+G7+I7+K7</f>
        <v>0</v>
      </c>
      <c r="N7" s="393">
        <f>D7+F7+H7+J7+L7</f>
        <v>0</v>
      </c>
      <c r="O7" s="393">
        <f>SUM(M7:N7)</f>
        <v>0</v>
      </c>
      <c r="P7" s="19"/>
      <c r="Q7" s="19"/>
      <c r="R7" s="700"/>
    </row>
    <row r="8" spans="1:27" ht="21" customHeight="1" thickBot="1">
      <c r="A8" s="701"/>
      <c r="B8" s="701"/>
      <c r="C8" s="409" t="s">
        <v>271</v>
      </c>
      <c r="D8" s="409" t="s">
        <v>272</v>
      </c>
      <c r="E8" s="409" t="s">
        <v>271</v>
      </c>
      <c r="F8" s="409" t="s">
        <v>272</v>
      </c>
      <c r="G8" s="409" t="s">
        <v>271</v>
      </c>
      <c r="H8" s="409" t="s">
        <v>272</v>
      </c>
      <c r="I8" s="409" t="s">
        <v>271</v>
      </c>
      <c r="J8" s="409" t="s">
        <v>272</v>
      </c>
      <c r="K8" s="409" t="s">
        <v>271</v>
      </c>
      <c r="L8" s="409" t="s">
        <v>272</v>
      </c>
      <c r="M8" s="409" t="s">
        <v>271</v>
      </c>
      <c r="N8" s="409" t="s">
        <v>272</v>
      </c>
      <c r="O8" s="409" t="s">
        <v>273</v>
      </c>
      <c r="P8" s="19"/>
      <c r="Q8" s="19"/>
      <c r="R8" s="701"/>
    </row>
    <row r="9" spans="1:27" ht="38.25" customHeight="1" thickTop="1">
      <c r="A9" s="868" t="s">
        <v>30</v>
      </c>
      <c r="B9" s="868"/>
      <c r="C9" s="107">
        <v>41</v>
      </c>
      <c r="D9" s="107">
        <v>162</v>
      </c>
      <c r="E9" s="107">
        <v>0</v>
      </c>
      <c r="F9" s="107">
        <v>0</v>
      </c>
      <c r="G9" s="107">
        <v>0</v>
      </c>
      <c r="H9" s="107">
        <v>2</v>
      </c>
      <c r="I9" s="107">
        <v>0</v>
      </c>
      <c r="J9" s="107">
        <v>0</v>
      </c>
      <c r="K9" s="107">
        <v>0</v>
      </c>
      <c r="L9" s="107">
        <v>0</v>
      </c>
      <c r="M9" s="410">
        <f>SUM(K9,I9,G9,E9,C9)</f>
        <v>41</v>
      </c>
      <c r="N9" s="410">
        <f>SUM(L9,J9,H9,F9,D9)</f>
        <v>164</v>
      </c>
      <c r="O9" s="410">
        <f>SUM(M9:N9)</f>
        <v>205</v>
      </c>
      <c r="P9" s="19"/>
      <c r="Q9" s="19"/>
      <c r="R9" s="411" t="s">
        <v>243</v>
      </c>
    </row>
    <row r="10" spans="1:27" ht="31.5" customHeight="1" thickBot="1">
      <c r="A10" s="810" t="s">
        <v>32</v>
      </c>
      <c r="B10" s="810"/>
      <c r="C10" s="379">
        <v>141</v>
      </c>
      <c r="D10" s="379">
        <v>0</v>
      </c>
      <c r="E10" s="379">
        <v>0</v>
      </c>
      <c r="F10" s="379">
        <v>0</v>
      </c>
      <c r="G10" s="379">
        <v>0</v>
      </c>
      <c r="H10" s="379">
        <v>0</v>
      </c>
      <c r="I10" s="379">
        <v>0</v>
      </c>
      <c r="J10" s="379">
        <v>0</v>
      </c>
      <c r="K10" s="379">
        <v>0</v>
      </c>
      <c r="L10" s="379">
        <v>0</v>
      </c>
      <c r="M10" s="380">
        <f>SUM(K10,I10,G10,E10,C10)</f>
        <v>141</v>
      </c>
      <c r="N10" s="380">
        <f>SUM(L10,J10,H10,F10,D10)</f>
        <v>0</v>
      </c>
      <c r="O10" s="380">
        <f>SUM(M10:N10)</f>
        <v>141</v>
      </c>
      <c r="P10" s="19"/>
      <c r="Q10" s="19"/>
      <c r="R10" s="412" t="s">
        <v>672</v>
      </c>
    </row>
    <row r="11" spans="1:27" ht="27.75" hidden="1" customHeight="1">
      <c r="A11" s="654" t="s">
        <v>20</v>
      </c>
      <c r="B11" s="654"/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393"/>
      <c r="N11" s="393"/>
      <c r="O11" s="393"/>
      <c r="P11" s="19"/>
      <c r="Q11" s="19"/>
      <c r="R11" s="365"/>
    </row>
    <row r="12" spans="1:27" ht="27.75" hidden="1" customHeight="1">
      <c r="A12" s="654" t="s">
        <v>21</v>
      </c>
      <c r="B12" s="654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393"/>
      <c r="N12" s="393"/>
      <c r="O12" s="393"/>
      <c r="P12" s="19"/>
      <c r="Q12" s="19"/>
      <c r="R12" s="365"/>
    </row>
    <row r="13" spans="1:27" ht="27.75" hidden="1" customHeight="1">
      <c r="A13" s="654" t="s">
        <v>37</v>
      </c>
      <c r="B13" s="654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393"/>
      <c r="N13" s="393"/>
      <c r="O13" s="393"/>
      <c r="P13" s="19"/>
      <c r="Q13" s="19"/>
      <c r="R13" s="365"/>
    </row>
    <row r="14" spans="1:27" ht="33.75" customHeight="1" thickTop="1" thickBot="1">
      <c r="A14" s="807" t="s">
        <v>0</v>
      </c>
      <c r="B14" s="807"/>
      <c r="C14" s="74">
        <f t="shared" ref="C14:O14" si="0">SUM(C9:C10)</f>
        <v>182</v>
      </c>
      <c r="D14" s="74">
        <f t="shared" si="0"/>
        <v>162</v>
      </c>
      <c r="E14" s="74">
        <f t="shared" si="0"/>
        <v>0</v>
      </c>
      <c r="F14" s="74">
        <f t="shared" si="0"/>
        <v>0</v>
      </c>
      <c r="G14" s="74">
        <f t="shared" si="0"/>
        <v>0</v>
      </c>
      <c r="H14" s="74">
        <f t="shared" si="0"/>
        <v>2</v>
      </c>
      <c r="I14" s="74">
        <f t="shared" si="0"/>
        <v>0</v>
      </c>
      <c r="J14" s="74">
        <f t="shared" si="0"/>
        <v>0</v>
      </c>
      <c r="K14" s="74">
        <f t="shared" si="0"/>
        <v>0</v>
      </c>
      <c r="L14" s="74">
        <f t="shared" si="0"/>
        <v>0</v>
      </c>
      <c r="M14" s="74">
        <f t="shared" si="0"/>
        <v>182</v>
      </c>
      <c r="N14" s="377">
        <f t="shared" si="0"/>
        <v>164</v>
      </c>
      <c r="O14" s="377">
        <f t="shared" si="0"/>
        <v>346</v>
      </c>
      <c r="P14" s="413"/>
      <c r="Q14" s="413"/>
      <c r="R14" s="386" t="s">
        <v>254</v>
      </c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24.75" hidden="1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6"/>
      <c r="P15" s="19"/>
      <c r="Q15" s="19"/>
    </row>
    <row r="16" spans="1:27" ht="6" customHeight="1" thickTop="1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6"/>
      <c r="P16" s="19"/>
      <c r="Q16" s="19"/>
    </row>
    <row r="17" spans="3:17" ht="24.75" customHeight="1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6"/>
      <c r="P17" s="19"/>
      <c r="Q17" s="19"/>
    </row>
    <row r="18" spans="3:17" ht="30.75" customHeight="1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36"/>
      <c r="P18" s="19"/>
      <c r="Q18" s="19"/>
    </row>
    <row r="19" spans="3:17" ht="27.75" customHeight="1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36"/>
      <c r="P19" s="19"/>
      <c r="Q19" s="19"/>
    </row>
    <row r="20" spans="3:17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9"/>
      <c r="Q20" s="19"/>
    </row>
  </sheetData>
  <mergeCells count="23">
    <mergeCell ref="A14:B14"/>
    <mergeCell ref="R4:R8"/>
    <mergeCell ref="C5:D5"/>
    <mergeCell ref="E5:F5"/>
    <mergeCell ref="G5:H5"/>
    <mergeCell ref="I5:J5"/>
    <mergeCell ref="K5:L5"/>
    <mergeCell ref="M5:O5"/>
    <mergeCell ref="A9:B9"/>
    <mergeCell ref="A10:B10"/>
    <mergeCell ref="A11:B11"/>
    <mergeCell ref="A12:B12"/>
    <mergeCell ref="A13:B13"/>
    <mergeCell ref="A1:R1"/>
    <mergeCell ref="A2:R2"/>
    <mergeCell ref="A3:O3"/>
    <mergeCell ref="A4:B8"/>
    <mergeCell ref="C4:D4"/>
    <mergeCell ref="E4:F4"/>
    <mergeCell ref="G4:H4"/>
    <mergeCell ref="I4:J4"/>
    <mergeCell ref="K4:L4"/>
    <mergeCell ref="M4:O4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38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19"/>
  <sheetViews>
    <sheetView rightToLeft="1" view="pageBreakPreview" zoomScale="75" zoomScaleNormal="90" zoomScaleSheetLayoutView="75" workbookViewId="0">
      <selection activeCell="A5" sqref="A5:A8"/>
    </sheetView>
  </sheetViews>
  <sheetFormatPr defaultRowHeight="12.75"/>
  <cols>
    <col min="1" max="1" width="21.140625" style="20" customWidth="1"/>
    <col min="2" max="2" width="7" customWidth="1"/>
    <col min="3" max="3" width="8.7109375" customWidth="1"/>
    <col min="4" max="4" width="4.85546875" customWidth="1"/>
    <col min="5" max="5" width="5.85546875" customWidth="1"/>
    <col min="6" max="6" width="4.7109375" customWidth="1"/>
    <col min="7" max="7" width="5.7109375" bestFit="1" customWidth="1"/>
    <col min="8" max="8" width="4.7109375" customWidth="1"/>
    <col min="9" max="9" width="5.7109375" bestFit="1" customWidth="1"/>
    <col min="10" max="10" width="5.7109375" customWidth="1"/>
    <col min="11" max="15" width="4.7109375" customWidth="1"/>
    <col min="16" max="16" width="5.7109375" customWidth="1"/>
    <col min="17" max="18" width="4.7109375" customWidth="1"/>
    <col min="19" max="20" width="6.7109375" customWidth="1"/>
    <col min="21" max="21" width="6.85546875" customWidth="1"/>
    <col min="22" max="22" width="7.140625" customWidth="1"/>
    <col min="23" max="23" width="22.140625" customWidth="1"/>
  </cols>
  <sheetData>
    <row r="1" spans="1:23" ht="37.5" customHeight="1">
      <c r="A1" s="839" t="s">
        <v>693</v>
      </c>
      <c r="B1" s="839"/>
      <c r="C1" s="839"/>
      <c r="D1" s="839"/>
      <c r="E1" s="839"/>
      <c r="F1" s="839"/>
      <c r="G1" s="839"/>
      <c r="H1" s="839"/>
      <c r="I1" s="839"/>
      <c r="J1" s="839"/>
      <c r="K1" s="839"/>
      <c r="L1" s="839"/>
      <c r="M1" s="839"/>
      <c r="N1" s="839"/>
      <c r="O1" s="839"/>
      <c r="P1" s="839"/>
      <c r="Q1" s="839"/>
      <c r="R1" s="839"/>
      <c r="S1" s="839"/>
      <c r="T1" s="839"/>
      <c r="U1" s="839"/>
      <c r="V1" s="839"/>
      <c r="W1" s="839"/>
    </row>
    <row r="2" spans="1:23" ht="24.75" customHeight="1">
      <c r="A2" s="839" t="s">
        <v>694</v>
      </c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</row>
    <row r="3" spans="1:23" ht="24.75" customHeight="1">
      <c r="A3" s="839"/>
      <c r="B3" s="839"/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839"/>
      <c r="O3" s="839"/>
      <c r="P3" s="839"/>
      <c r="Q3" s="839"/>
      <c r="R3" s="839"/>
      <c r="S3" s="839"/>
      <c r="T3" s="839"/>
      <c r="U3" s="839"/>
      <c r="V3" s="839"/>
      <c r="W3" s="839"/>
    </row>
    <row r="4" spans="1:23" s="299" customFormat="1" ht="24.75" customHeight="1" thickBot="1">
      <c r="A4" s="840" t="s">
        <v>695</v>
      </c>
      <c r="B4" s="840"/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840"/>
      <c r="O4" s="840"/>
      <c r="P4" s="840"/>
      <c r="Q4" s="840"/>
      <c r="R4" s="840"/>
      <c r="S4" s="840"/>
      <c r="T4" s="840"/>
      <c r="U4" s="840"/>
      <c r="V4" s="840"/>
      <c r="W4" s="414" t="s">
        <v>696</v>
      </c>
    </row>
    <row r="5" spans="1:23" ht="20.100000000000001" customHeight="1" thickTop="1">
      <c r="A5" s="699" t="s">
        <v>111</v>
      </c>
      <c r="B5" s="835" t="s">
        <v>820</v>
      </c>
      <c r="C5" s="835"/>
      <c r="D5" s="846" t="s">
        <v>821</v>
      </c>
      <c r="E5" s="846"/>
      <c r="F5" s="846" t="s">
        <v>813</v>
      </c>
      <c r="G5" s="846"/>
      <c r="H5" s="846" t="s">
        <v>745</v>
      </c>
      <c r="I5" s="846"/>
      <c r="J5" s="846" t="s">
        <v>746</v>
      </c>
      <c r="K5" s="846"/>
      <c r="L5" s="846" t="s">
        <v>747</v>
      </c>
      <c r="M5" s="846"/>
      <c r="N5" s="846" t="s">
        <v>748</v>
      </c>
      <c r="O5" s="846"/>
      <c r="P5" s="846" t="s">
        <v>749</v>
      </c>
      <c r="Q5" s="846"/>
      <c r="R5" s="870" t="s">
        <v>697</v>
      </c>
      <c r="S5" s="870"/>
      <c r="T5" s="699" t="s">
        <v>0</v>
      </c>
      <c r="U5" s="699"/>
      <c r="V5" s="699"/>
      <c r="W5" s="825" t="s">
        <v>344</v>
      </c>
    </row>
    <row r="6" spans="1:23" ht="31.5" customHeight="1">
      <c r="A6" s="700"/>
      <c r="B6" s="849" t="s">
        <v>810</v>
      </c>
      <c r="C6" s="849"/>
      <c r="D6" s="869"/>
      <c r="E6" s="869"/>
      <c r="F6" s="869"/>
      <c r="G6" s="869"/>
      <c r="H6" s="869"/>
      <c r="I6" s="869"/>
      <c r="J6" s="869"/>
      <c r="K6" s="869"/>
      <c r="L6" s="869"/>
      <c r="M6" s="869"/>
      <c r="N6" s="869"/>
      <c r="O6" s="869"/>
      <c r="P6" s="869"/>
      <c r="Q6" s="869"/>
      <c r="R6" s="871"/>
      <c r="S6" s="871"/>
      <c r="T6" s="830" t="s">
        <v>254</v>
      </c>
      <c r="U6" s="830"/>
      <c r="V6" s="830"/>
      <c r="W6" s="826"/>
    </row>
    <row r="7" spans="1:23" ht="28.5" customHeight="1">
      <c r="A7" s="700"/>
      <c r="B7" s="415" t="s">
        <v>9</v>
      </c>
      <c r="C7" s="415" t="s">
        <v>10</v>
      </c>
      <c r="D7" s="415" t="s">
        <v>9</v>
      </c>
      <c r="E7" s="415" t="s">
        <v>10</v>
      </c>
      <c r="F7" s="415" t="s">
        <v>9</v>
      </c>
      <c r="G7" s="415" t="s">
        <v>10</v>
      </c>
      <c r="H7" s="415" t="s">
        <v>9</v>
      </c>
      <c r="I7" s="415" t="s">
        <v>10</v>
      </c>
      <c r="J7" s="415" t="s">
        <v>9</v>
      </c>
      <c r="K7" s="415" t="s">
        <v>10</v>
      </c>
      <c r="L7" s="415" t="s">
        <v>9</v>
      </c>
      <c r="M7" s="415" t="s">
        <v>10</v>
      </c>
      <c r="N7" s="415" t="s">
        <v>9</v>
      </c>
      <c r="O7" s="415" t="s">
        <v>10</v>
      </c>
      <c r="P7" s="415" t="s">
        <v>9</v>
      </c>
      <c r="Q7" s="415" t="s">
        <v>10</v>
      </c>
      <c r="R7" s="415" t="s">
        <v>9</v>
      </c>
      <c r="S7" s="415" t="s">
        <v>10</v>
      </c>
      <c r="T7" s="415" t="s">
        <v>9</v>
      </c>
      <c r="U7" s="415" t="s">
        <v>10</v>
      </c>
      <c r="V7" s="416" t="s">
        <v>11</v>
      </c>
      <c r="W7" s="826"/>
    </row>
    <row r="8" spans="1:23" ht="28.5" customHeight="1" thickBot="1">
      <c r="A8" s="701"/>
      <c r="B8" s="417" t="s">
        <v>271</v>
      </c>
      <c r="C8" s="417" t="s">
        <v>272</v>
      </c>
      <c r="D8" s="417" t="s">
        <v>271</v>
      </c>
      <c r="E8" s="417" t="s">
        <v>272</v>
      </c>
      <c r="F8" s="417" t="s">
        <v>271</v>
      </c>
      <c r="G8" s="417" t="s">
        <v>272</v>
      </c>
      <c r="H8" s="417" t="s">
        <v>271</v>
      </c>
      <c r="I8" s="417" t="s">
        <v>272</v>
      </c>
      <c r="J8" s="417" t="s">
        <v>271</v>
      </c>
      <c r="K8" s="417" t="s">
        <v>272</v>
      </c>
      <c r="L8" s="417" t="s">
        <v>271</v>
      </c>
      <c r="M8" s="417" t="s">
        <v>272</v>
      </c>
      <c r="N8" s="417" t="s">
        <v>271</v>
      </c>
      <c r="O8" s="417" t="s">
        <v>272</v>
      </c>
      <c r="P8" s="417" t="s">
        <v>271</v>
      </c>
      <c r="Q8" s="417" t="s">
        <v>272</v>
      </c>
      <c r="R8" s="417" t="s">
        <v>271</v>
      </c>
      <c r="S8" s="417" t="s">
        <v>272</v>
      </c>
      <c r="T8" s="417" t="s">
        <v>271</v>
      </c>
      <c r="U8" s="417" t="s">
        <v>272</v>
      </c>
      <c r="V8" s="418" t="s">
        <v>273</v>
      </c>
      <c r="W8" s="827"/>
    </row>
    <row r="9" spans="1:23" ht="39.75" customHeight="1" thickTop="1">
      <c r="A9" s="120" t="s">
        <v>113</v>
      </c>
      <c r="B9" s="419">
        <v>110</v>
      </c>
      <c r="C9" s="419">
        <v>0</v>
      </c>
      <c r="D9" s="419">
        <v>8</v>
      </c>
      <c r="E9" s="419">
        <v>145</v>
      </c>
      <c r="F9" s="419">
        <v>6</v>
      </c>
      <c r="G9" s="419">
        <v>14</v>
      </c>
      <c r="H9" s="419">
        <v>1</v>
      </c>
      <c r="I9" s="419">
        <v>0</v>
      </c>
      <c r="J9" s="419">
        <v>2</v>
      </c>
      <c r="K9" s="419">
        <v>5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419">
        <v>0</v>
      </c>
      <c r="S9" s="419">
        <v>0</v>
      </c>
      <c r="T9" s="420">
        <f>SUM(B9,D9,F9,H9,J9,L9,N9,P9,R9)</f>
        <v>127</v>
      </c>
      <c r="U9" s="420">
        <f>SUM(C9,E9,G9,I9,K9,M9,O9,Q9,S9)</f>
        <v>164</v>
      </c>
      <c r="V9" s="420">
        <f>SUM(T9:U9)</f>
        <v>291</v>
      </c>
      <c r="W9" s="199" t="s">
        <v>698</v>
      </c>
    </row>
    <row r="10" spans="1:23" ht="28.5" customHeight="1">
      <c r="A10" s="122" t="s">
        <v>114</v>
      </c>
      <c r="B10" s="421">
        <v>0</v>
      </c>
      <c r="C10" s="421">
        <v>0</v>
      </c>
      <c r="D10" s="421">
        <v>0</v>
      </c>
      <c r="E10" s="421">
        <v>0</v>
      </c>
      <c r="F10" s="421">
        <v>0</v>
      </c>
      <c r="G10" s="421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421">
        <v>0</v>
      </c>
      <c r="S10" s="421">
        <v>0</v>
      </c>
      <c r="T10" s="421">
        <f t="shared" ref="T10:U15" si="0">SUM(B10,D10,F10,H10,J10,L10,N10,P10,R10)</f>
        <v>0</v>
      </c>
      <c r="U10" s="421">
        <f t="shared" si="0"/>
        <v>0</v>
      </c>
      <c r="V10" s="421">
        <f t="shared" ref="V10:V15" si="1">SUM(T10:U10)</f>
        <v>0</v>
      </c>
      <c r="W10" s="200" t="s">
        <v>699</v>
      </c>
    </row>
    <row r="11" spans="1:23" ht="28.5" customHeight="1">
      <c r="A11" s="117" t="s">
        <v>115</v>
      </c>
      <c r="B11" s="421">
        <v>0</v>
      </c>
      <c r="C11" s="421">
        <v>0</v>
      </c>
      <c r="D11" s="421">
        <v>0</v>
      </c>
      <c r="E11" s="421">
        <v>0</v>
      </c>
      <c r="F11" s="421">
        <v>0</v>
      </c>
      <c r="G11" s="421">
        <v>0</v>
      </c>
      <c r="H11" s="421">
        <v>0</v>
      </c>
      <c r="I11" s="421">
        <v>0</v>
      </c>
      <c r="J11" s="421">
        <v>0</v>
      </c>
      <c r="K11" s="421">
        <v>0</v>
      </c>
      <c r="L11" s="421">
        <v>0</v>
      </c>
      <c r="M11" s="421">
        <v>0</v>
      </c>
      <c r="N11" s="421">
        <v>0</v>
      </c>
      <c r="O11" s="421">
        <v>0</v>
      </c>
      <c r="P11" s="421">
        <v>0</v>
      </c>
      <c r="Q11" s="421">
        <v>0</v>
      </c>
      <c r="R11" s="421">
        <v>0</v>
      </c>
      <c r="S11" s="421">
        <v>0</v>
      </c>
      <c r="T11" s="421">
        <f t="shared" si="0"/>
        <v>0</v>
      </c>
      <c r="U11" s="421">
        <f t="shared" si="0"/>
        <v>0</v>
      </c>
      <c r="V11" s="421">
        <f t="shared" si="1"/>
        <v>0</v>
      </c>
      <c r="W11" s="200" t="s">
        <v>345</v>
      </c>
    </row>
    <row r="12" spans="1:23" ht="28.5" customHeight="1">
      <c r="A12" s="117" t="s">
        <v>116</v>
      </c>
      <c r="B12" s="421">
        <v>38</v>
      </c>
      <c r="C12" s="421">
        <v>0</v>
      </c>
      <c r="D12" s="421">
        <v>4</v>
      </c>
      <c r="E12" s="421">
        <v>0</v>
      </c>
      <c r="F12" s="421">
        <v>5</v>
      </c>
      <c r="G12" s="421">
        <v>0</v>
      </c>
      <c r="H12" s="421">
        <v>1</v>
      </c>
      <c r="I12" s="421">
        <v>0</v>
      </c>
      <c r="J12" s="421">
        <v>0</v>
      </c>
      <c r="K12" s="421">
        <v>0</v>
      </c>
      <c r="L12" s="421">
        <v>3</v>
      </c>
      <c r="M12" s="421">
        <v>0</v>
      </c>
      <c r="N12" s="421">
        <v>0</v>
      </c>
      <c r="O12" s="421">
        <v>0</v>
      </c>
      <c r="P12" s="421">
        <v>0</v>
      </c>
      <c r="Q12" s="421">
        <v>0</v>
      </c>
      <c r="R12" s="421">
        <v>0</v>
      </c>
      <c r="S12" s="421">
        <v>0</v>
      </c>
      <c r="T12" s="421">
        <f t="shared" si="0"/>
        <v>51</v>
      </c>
      <c r="U12" s="421">
        <f t="shared" si="0"/>
        <v>0</v>
      </c>
      <c r="V12" s="421">
        <f t="shared" si="1"/>
        <v>51</v>
      </c>
      <c r="W12" s="200" t="s">
        <v>346</v>
      </c>
    </row>
    <row r="13" spans="1:23" ht="28.5" customHeight="1">
      <c r="A13" s="117" t="s">
        <v>117</v>
      </c>
      <c r="B13" s="421">
        <v>0</v>
      </c>
      <c r="C13" s="421">
        <v>0</v>
      </c>
      <c r="D13" s="421">
        <v>0</v>
      </c>
      <c r="E13" s="421">
        <v>0</v>
      </c>
      <c r="F13" s="421">
        <v>0</v>
      </c>
      <c r="G13" s="421">
        <v>0</v>
      </c>
      <c r="H13" s="421">
        <v>0</v>
      </c>
      <c r="I13" s="421">
        <v>0</v>
      </c>
      <c r="J13" s="421">
        <v>0</v>
      </c>
      <c r="K13" s="421">
        <v>0</v>
      </c>
      <c r="L13" s="421">
        <v>0</v>
      </c>
      <c r="M13" s="421">
        <v>0</v>
      </c>
      <c r="N13" s="421">
        <v>1</v>
      </c>
      <c r="O13" s="421">
        <v>0</v>
      </c>
      <c r="P13" s="421">
        <v>0</v>
      </c>
      <c r="Q13" s="421">
        <v>0</v>
      </c>
      <c r="R13" s="421">
        <v>0</v>
      </c>
      <c r="S13" s="421">
        <v>0</v>
      </c>
      <c r="T13" s="421">
        <f t="shared" si="0"/>
        <v>1</v>
      </c>
      <c r="U13" s="421">
        <f t="shared" si="0"/>
        <v>0</v>
      </c>
      <c r="V13" s="421">
        <f t="shared" si="1"/>
        <v>1</v>
      </c>
      <c r="W13" s="200" t="s">
        <v>700</v>
      </c>
    </row>
    <row r="14" spans="1:23" ht="28.5" customHeight="1">
      <c r="A14" s="117" t="s">
        <v>118</v>
      </c>
      <c r="B14" s="421">
        <v>2</v>
      </c>
      <c r="C14" s="421">
        <v>0</v>
      </c>
      <c r="D14" s="421">
        <v>0</v>
      </c>
      <c r="E14" s="421">
        <v>0</v>
      </c>
      <c r="F14" s="421">
        <v>0</v>
      </c>
      <c r="G14" s="421">
        <v>0</v>
      </c>
      <c r="H14" s="421">
        <v>1</v>
      </c>
      <c r="I14" s="421">
        <v>0</v>
      </c>
      <c r="J14" s="421">
        <v>0</v>
      </c>
      <c r="K14" s="421">
        <v>0</v>
      </c>
      <c r="L14" s="421">
        <v>0</v>
      </c>
      <c r="M14" s="421">
        <v>0</v>
      </c>
      <c r="N14" s="421">
        <v>0</v>
      </c>
      <c r="O14" s="421">
        <v>0</v>
      </c>
      <c r="P14" s="421">
        <v>0</v>
      </c>
      <c r="Q14" s="421">
        <v>0</v>
      </c>
      <c r="R14" s="421">
        <v>0</v>
      </c>
      <c r="S14" s="421">
        <v>0</v>
      </c>
      <c r="T14" s="421">
        <f t="shared" si="0"/>
        <v>3</v>
      </c>
      <c r="U14" s="421">
        <f t="shared" si="0"/>
        <v>0</v>
      </c>
      <c r="V14" s="421">
        <f t="shared" si="1"/>
        <v>3</v>
      </c>
      <c r="W14" s="200" t="s">
        <v>347</v>
      </c>
    </row>
    <row r="15" spans="1:23" ht="27.75" customHeight="1" thickBot="1">
      <c r="A15" s="422" t="s">
        <v>38</v>
      </c>
      <c r="B15" s="423">
        <v>0</v>
      </c>
      <c r="C15" s="423">
        <v>0</v>
      </c>
      <c r="D15" s="423">
        <v>0</v>
      </c>
      <c r="E15" s="423">
        <v>0</v>
      </c>
      <c r="F15" s="423">
        <v>0</v>
      </c>
      <c r="G15" s="423">
        <v>0</v>
      </c>
      <c r="H15" s="423">
        <v>0</v>
      </c>
      <c r="I15" s="423">
        <v>0</v>
      </c>
      <c r="J15" s="423">
        <v>0</v>
      </c>
      <c r="K15" s="423">
        <v>0</v>
      </c>
      <c r="L15" s="423">
        <v>0</v>
      </c>
      <c r="M15" s="423">
        <v>0</v>
      </c>
      <c r="N15" s="423">
        <v>0</v>
      </c>
      <c r="O15" s="423">
        <v>0</v>
      </c>
      <c r="P15" s="423">
        <v>0</v>
      </c>
      <c r="Q15" s="423">
        <v>0</v>
      </c>
      <c r="R15" s="423">
        <v>0</v>
      </c>
      <c r="S15" s="423">
        <v>0</v>
      </c>
      <c r="T15" s="424">
        <f t="shared" si="0"/>
        <v>0</v>
      </c>
      <c r="U15" s="424">
        <f t="shared" si="0"/>
        <v>0</v>
      </c>
      <c r="V15" s="424">
        <f t="shared" si="1"/>
        <v>0</v>
      </c>
      <c r="W15" s="203" t="s">
        <v>286</v>
      </c>
    </row>
    <row r="16" spans="1:23" ht="27.75" customHeight="1" thickTop="1" thickBot="1">
      <c r="A16" s="425" t="s">
        <v>0</v>
      </c>
      <c r="B16" s="426">
        <f>SUM(B9:B15)</f>
        <v>150</v>
      </c>
      <c r="C16" s="426">
        <f t="shared" ref="C16:V16" si="2">SUM(C9:C15)</f>
        <v>0</v>
      </c>
      <c r="D16" s="426">
        <f t="shared" si="2"/>
        <v>12</v>
      </c>
      <c r="E16" s="426">
        <f t="shared" si="2"/>
        <v>145</v>
      </c>
      <c r="F16" s="426">
        <f t="shared" si="2"/>
        <v>11</v>
      </c>
      <c r="G16" s="426">
        <f t="shared" si="2"/>
        <v>14</v>
      </c>
      <c r="H16" s="426">
        <f t="shared" si="2"/>
        <v>3</v>
      </c>
      <c r="I16" s="426">
        <f t="shared" si="2"/>
        <v>0</v>
      </c>
      <c r="J16" s="426">
        <f t="shared" si="2"/>
        <v>2</v>
      </c>
      <c r="K16" s="426">
        <f t="shared" si="2"/>
        <v>5</v>
      </c>
      <c r="L16" s="426">
        <f t="shared" si="2"/>
        <v>3</v>
      </c>
      <c r="M16" s="426">
        <f t="shared" si="2"/>
        <v>0</v>
      </c>
      <c r="N16" s="426">
        <f t="shared" si="2"/>
        <v>1</v>
      </c>
      <c r="O16" s="426">
        <f t="shared" si="2"/>
        <v>0</v>
      </c>
      <c r="P16" s="426">
        <f t="shared" si="2"/>
        <v>0</v>
      </c>
      <c r="Q16" s="426">
        <f t="shared" si="2"/>
        <v>0</v>
      </c>
      <c r="R16" s="426">
        <f t="shared" si="2"/>
        <v>0</v>
      </c>
      <c r="S16" s="426">
        <f t="shared" si="2"/>
        <v>0</v>
      </c>
      <c r="T16" s="426">
        <f t="shared" si="2"/>
        <v>182</v>
      </c>
      <c r="U16" s="426">
        <f t="shared" si="2"/>
        <v>164</v>
      </c>
      <c r="V16" s="426">
        <f t="shared" si="2"/>
        <v>346</v>
      </c>
      <c r="W16" s="390" t="s">
        <v>254</v>
      </c>
    </row>
    <row r="17" ht="18" customHeight="1" thickTop="1"/>
    <row r="18" ht="18" customHeight="1"/>
    <row r="19" ht="18" customHeight="1"/>
  </sheetData>
  <mergeCells count="17">
    <mergeCell ref="W5:W8"/>
    <mergeCell ref="B6:C6"/>
    <mergeCell ref="T6:V6"/>
    <mergeCell ref="A1:W1"/>
    <mergeCell ref="A2:W3"/>
    <mergeCell ref="A4:V4"/>
    <mergeCell ref="A5:A8"/>
    <mergeCell ref="B5:C5"/>
    <mergeCell ref="D5:E6"/>
    <mergeCell ref="F5:G6"/>
    <mergeCell ref="H5:I6"/>
    <mergeCell ref="J5:K6"/>
    <mergeCell ref="L5:M6"/>
    <mergeCell ref="N5:O6"/>
    <mergeCell ref="P5:Q6"/>
    <mergeCell ref="R5:S6"/>
    <mergeCell ref="T5:V5"/>
  </mergeCells>
  <printOptions horizontalCentered="1"/>
  <pageMargins left="0.7" right="0.7" top="0.75" bottom="0.75" header="0.3" footer="0.3"/>
  <pageSetup paperSize="9" scale="80" orientation="landscape" r:id="rId1"/>
  <headerFooter alignWithMargins="0">
    <oddFooter>&amp;C&amp;12 39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4"/>
  <sheetViews>
    <sheetView rightToLeft="1" view="pageBreakPreview" zoomScale="75" zoomScaleNormal="100" zoomScaleSheetLayoutView="75" workbookViewId="0">
      <selection activeCell="A2" sqref="A2:Q2"/>
    </sheetView>
  </sheetViews>
  <sheetFormatPr defaultRowHeight="12.75"/>
  <cols>
    <col min="1" max="1" width="10.140625" customWidth="1"/>
    <col min="2" max="2" width="9" customWidth="1"/>
    <col min="3" max="3" width="9.5703125" customWidth="1"/>
    <col min="4" max="4" width="10" customWidth="1"/>
    <col min="5" max="5" width="8.7109375" customWidth="1"/>
    <col min="6" max="6" width="8.85546875" customWidth="1"/>
    <col min="7" max="7" width="8.7109375" customWidth="1"/>
    <col min="8" max="10" width="8.28515625" customWidth="1"/>
    <col min="11" max="11" width="8.140625" customWidth="1"/>
    <col min="12" max="12" width="8.7109375" customWidth="1"/>
    <col min="13" max="13" width="8.42578125" customWidth="1"/>
    <col min="14" max="14" width="9" customWidth="1"/>
    <col min="15" max="15" width="9.5703125" customWidth="1"/>
    <col min="16" max="16" width="9.42578125" customWidth="1"/>
    <col min="17" max="17" width="13.28515625" customWidth="1"/>
  </cols>
  <sheetData>
    <row r="1" spans="1:17" s="3" customFormat="1" ht="21">
      <c r="A1" s="615" t="s">
        <v>603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</row>
    <row r="2" spans="1:17" s="3" customFormat="1" ht="27" customHeight="1">
      <c r="A2" s="640" t="s">
        <v>604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</row>
    <row r="3" spans="1:17" s="3" customFormat="1" ht="27" customHeight="1" thickBot="1">
      <c r="A3" s="654" t="s">
        <v>402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188" t="s">
        <v>401</v>
      </c>
    </row>
    <row r="4" spans="1:17" ht="25.5" customHeight="1" thickTop="1">
      <c r="A4" s="626" t="s">
        <v>52</v>
      </c>
      <c r="B4" s="655" t="s">
        <v>585</v>
      </c>
      <c r="C4" s="655"/>
      <c r="D4" s="655"/>
      <c r="E4" s="655" t="s">
        <v>42</v>
      </c>
      <c r="F4" s="655"/>
      <c r="G4" s="655"/>
      <c r="H4" s="655" t="s">
        <v>207</v>
      </c>
      <c r="I4" s="655"/>
      <c r="J4" s="655"/>
      <c r="K4" s="655" t="s">
        <v>202</v>
      </c>
      <c r="L4" s="655"/>
      <c r="M4" s="655"/>
      <c r="N4" s="656" t="s">
        <v>8</v>
      </c>
      <c r="O4" s="656"/>
      <c r="P4" s="656"/>
      <c r="Q4" s="650" t="s">
        <v>274</v>
      </c>
    </row>
    <row r="5" spans="1:17" ht="66.75" customHeight="1">
      <c r="A5" s="627"/>
      <c r="B5" s="653" t="s">
        <v>275</v>
      </c>
      <c r="C5" s="653"/>
      <c r="D5" s="653"/>
      <c r="E5" s="653" t="s">
        <v>276</v>
      </c>
      <c r="F5" s="653"/>
      <c r="G5" s="653"/>
      <c r="H5" s="653" t="s">
        <v>277</v>
      </c>
      <c r="I5" s="653"/>
      <c r="J5" s="653"/>
      <c r="K5" s="653" t="s">
        <v>278</v>
      </c>
      <c r="L5" s="653"/>
      <c r="M5" s="653"/>
      <c r="N5" s="653" t="s">
        <v>254</v>
      </c>
      <c r="O5" s="653"/>
      <c r="P5" s="653"/>
      <c r="Q5" s="651"/>
    </row>
    <row r="6" spans="1:17" s="12" customFormat="1" ht="20.100000000000001" customHeight="1">
      <c r="A6" s="627"/>
      <c r="B6" s="170" t="s">
        <v>9</v>
      </c>
      <c r="C6" s="170" t="s">
        <v>10</v>
      </c>
      <c r="D6" s="170" t="s">
        <v>11</v>
      </c>
      <c r="E6" s="170" t="s">
        <v>9</v>
      </c>
      <c r="F6" s="170" t="s">
        <v>10</v>
      </c>
      <c r="G6" s="170" t="s">
        <v>11</v>
      </c>
      <c r="H6" s="170" t="s">
        <v>9</v>
      </c>
      <c r="I6" s="170" t="s">
        <v>10</v>
      </c>
      <c r="J6" s="170" t="s">
        <v>11</v>
      </c>
      <c r="K6" s="170" t="s">
        <v>9</v>
      </c>
      <c r="L6" s="170" t="s">
        <v>10</v>
      </c>
      <c r="M6" s="170" t="s">
        <v>11</v>
      </c>
      <c r="N6" s="170" t="s">
        <v>9</v>
      </c>
      <c r="O6" s="170" t="s">
        <v>10</v>
      </c>
      <c r="P6" s="170" t="s">
        <v>11</v>
      </c>
      <c r="Q6" s="651"/>
    </row>
    <row r="7" spans="1:17" s="12" customFormat="1" ht="20.100000000000001" customHeight="1" thickBot="1">
      <c r="A7" s="657"/>
      <c r="B7" s="171" t="s">
        <v>271</v>
      </c>
      <c r="C7" s="171" t="s">
        <v>272</v>
      </c>
      <c r="D7" s="187" t="s">
        <v>273</v>
      </c>
      <c r="E7" s="177" t="s">
        <v>271</v>
      </c>
      <c r="F7" s="177" t="s">
        <v>272</v>
      </c>
      <c r="G7" s="187" t="s">
        <v>273</v>
      </c>
      <c r="H7" s="177" t="s">
        <v>271</v>
      </c>
      <c r="I7" s="177" t="s">
        <v>272</v>
      </c>
      <c r="J7" s="187" t="s">
        <v>273</v>
      </c>
      <c r="K7" s="177" t="s">
        <v>271</v>
      </c>
      <c r="L7" s="177" t="s">
        <v>272</v>
      </c>
      <c r="M7" s="187" t="s">
        <v>273</v>
      </c>
      <c r="N7" s="177" t="s">
        <v>271</v>
      </c>
      <c r="O7" s="177" t="s">
        <v>272</v>
      </c>
      <c r="P7" s="187" t="s">
        <v>273</v>
      </c>
      <c r="Q7" s="652"/>
    </row>
    <row r="8" spans="1:17" ht="20.100000000000001" customHeight="1" thickTop="1">
      <c r="A8" s="601" t="s">
        <v>794</v>
      </c>
      <c r="B8" s="62">
        <v>27</v>
      </c>
      <c r="C8" s="62">
        <v>27</v>
      </c>
      <c r="D8" s="62">
        <f t="shared" ref="D8:D20" si="0">SUM(B8:C8)</f>
        <v>54</v>
      </c>
      <c r="E8" s="62">
        <v>0</v>
      </c>
      <c r="F8" s="62">
        <v>0</v>
      </c>
      <c r="G8" s="62">
        <f>SUM(E8:F8)</f>
        <v>0</v>
      </c>
      <c r="H8" s="62">
        <v>0</v>
      </c>
      <c r="I8" s="62">
        <v>0</v>
      </c>
      <c r="J8" s="62">
        <f t="shared" ref="J8:J20" si="1">SUM(H8:I8)</f>
        <v>0</v>
      </c>
      <c r="K8" s="62">
        <v>4</v>
      </c>
      <c r="L8" s="62">
        <v>7</v>
      </c>
      <c r="M8" s="62">
        <f t="shared" ref="M8:M20" si="2">SUM(K8:L8)</f>
        <v>11</v>
      </c>
      <c r="N8" s="63">
        <f>SUM(K8,H8,E8,B8)</f>
        <v>31</v>
      </c>
      <c r="O8" s="63">
        <f>SUM(L8,I8,F8,C8)</f>
        <v>34</v>
      </c>
      <c r="P8" s="63">
        <f>SUM(N8:O8)</f>
        <v>65</v>
      </c>
      <c r="Q8" s="599" t="s">
        <v>795</v>
      </c>
    </row>
    <row r="9" spans="1:17" ht="20.100000000000001" customHeight="1">
      <c r="A9" s="598" t="s">
        <v>796</v>
      </c>
      <c r="B9" s="60">
        <v>23</v>
      </c>
      <c r="C9" s="60">
        <v>9</v>
      </c>
      <c r="D9" s="60">
        <f t="shared" si="0"/>
        <v>32</v>
      </c>
      <c r="E9" s="60">
        <v>0</v>
      </c>
      <c r="F9" s="60">
        <v>0</v>
      </c>
      <c r="G9" s="60">
        <f t="shared" ref="G9:G21" si="3">SUM(E9:F9)</f>
        <v>0</v>
      </c>
      <c r="H9" s="60">
        <v>1</v>
      </c>
      <c r="I9" s="60">
        <v>2</v>
      </c>
      <c r="J9" s="60">
        <f t="shared" si="1"/>
        <v>3</v>
      </c>
      <c r="K9" s="60">
        <v>131</v>
      </c>
      <c r="L9" s="60">
        <v>76</v>
      </c>
      <c r="M9" s="60">
        <f t="shared" si="2"/>
        <v>207</v>
      </c>
      <c r="N9" s="61">
        <f t="shared" ref="N9:N20" si="4">SUM(K9,H9,E9,B9)</f>
        <v>155</v>
      </c>
      <c r="O9" s="61">
        <f t="shared" ref="O9:O20" si="5">SUM(L9,I9,F9,C9)</f>
        <v>87</v>
      </c>
      <c r="P9" s="61">
        <f t="shared" ref="P9:P20" si="6">SUM(N9:O9)</f>
        <v>242</v>
      </c>
      <c r="Q9" s="600" t="s">
        <v>797</v>
      </c>
    </row>
    <row r="10" spans="1:17" ht="20.100000000000001" customHeight="1">
      <c r="A10" s="598" t="s">
        <v>587</v>
      </c>
      <c r="B10" s="60">
        <v>64</v>
      </c>
      <c r="C10" s="60">
        <v>25</v>
      </c>
      <c r="D10" s="60">
        <f>SUM(B10:C10)</f>
        <v>89</v>
      </c>
      <c r="E10" s="60">
        <v>0</v>
      </c>
      <c r="F10" s="60">
        <v>0</v>
      </c>
      <c r="G10" s="60">
        <f t="shared" si="3"/>
        <v>0</v>
      </c>
      <c r="H10" s="60">
        <v>7</v>
      </c>
      <c r="I10" s="60">
        <v>6</v>
      </c>
      <c r="J10" s="60">
        <f t="shared" si="1"/>
        <v>13</v>
      </c>
      <c r="K10" s="60">
        <v>530</v>
      </c>
      <c r="L10" s="60">
        <v>366</v>
      </c>
      <c r="M10" s="60">
        <f t="shared" si="2"/>
        <v>896</v>
      </c>
      <c r="N10" s="61">
        <f t="shared" si="4"/>
        <v>601</v>
      </c>
      <c r="O10" s="61">
        <f t="shared" si="5"/>
        <v>397</v>
      </c>
      <c r="P10" s="61">
        <f t="shared" si="6"/>
        <v>998</v>
      </c>
      <c r="Q10" s="600" t="s">
        <v>798</v>
      </c>
    </row>
    <row r="11" spans="1:17" ht="20.100000000000001" customHeight="1">
      <c r="A11" s="598" t="s">
        <v>589</v>
      </c>
      <c r="B11" s="60">
        <v>73</v>
      </c>
      <c r="C11" s="60">
        <v>23</v>
      </c>
      <c r="D11" s="60">
        <f t="shared" si="0"/>
        <v>96</v>
      </c>
      <c r="E11" s="60">
        <v>0</v>
      </c>
      <c r="F11" s="60">
        <v>0</v>
      </c>
      <c r="G11" s="60">
        <f t="shared" si="3"/>
        <v>0</v>
      </c>
      <c r="H11" s="60">
        <v>13</v>
      </c>
      <c r="I11" s="60">
        <v>8</v>
      </c>
      <c r="J11" s="60">
        <f t="shared" si="1"/>
        <v>21</v>
      </c>
      <c r="K11" s="60">
        <v>680</v>
      </c>
      <c r="L11" s="60">
        <v>377</v>
      </c>
      <c r="M11" s="60">
        <f t="shared" si="2"/>
        <v>1057</v>
      </c>
      <c r="N11" s="61">
        <f t="shared" si="4"/>
        <v>766</v>
      </c>
      <c r="O11" s="61">
        <f t="shared" si="5"/>
        <v>408</v>
      </c>
      <c r="P11" s="61">
        <f t="shared" si="6"/>
        <v>1174</v>
      </c>
      <c r="Q11" s="602" t="s">
        <v>799</v>
      </c>
    </row>
    <row r="12" spans="1:17" ht="20.100000000000001" customHeight="1">
      <c r="A12" s="598" t="s">
        <v>590</v>
      </c>
      <c r="B12" s="60">
        <v>60</v>
      </c>
      <c r="C12" s="60">
        <v>34</v>
      </c>
      <c r="D12" s="60">
        <f t="shared" si="0"/>
        <v>94</v>
      </c>
      <c r="E12" s="60">
        <v>0</v>
      </c>
      <c r="F12" s="60">
        <v>0</v>
      </c>
      <c r="G12" s="60">
        <f t="shared" si="3"/>
        <v>0</v>
      </c>
      <c r="H12" s="60">
        <v>16</v>
      </c>
      <c r="I12" s="60">
        <v>16</v>
      </c>
      <c r="J12" s="60">
        <f t="shared" si="1"/>
        <v>32</v>
      </c>
      <c r="K12" s="60">
        <v>493</v>
      </c>
      <c r="L12" s="60">
        <v>257</v>
      </c>
      <c r="M12" s="60">
        <f t="shared" si="2"/>
        <v>750</v>
      </c>
      <c r="N12" s="61">
        <f t="shared" si="4"/>
        <v>569</v>
      </c>
      <c r="O12" s="61">
        <f t="shared" si="5"/>
        <v>307</v>
      </c>
      <c r="P12" s="61">
        <f t="shared" si="6"/>
        <v>876</v>
      </c>
      <c r="Q12" s="600" t="s">
        <v>800</v>
      </c>
    </row>
    <row r="13" spans="1:17" ht="20.100000000000001" customHeight="1">
      <c r="A13" s="598" t="s">
        <v>591</v>
      </c>
      <c r="B13" s="60">
        <v>39</v>
      </c>
      <c r="C13" s="60">
        <v>15</v>
      </c>
      <c r="D13" s="60">
        <f t="shared" si="0"/>
        <v>54</v>
      </c>
      <c r="E13" s="60">
        <v>0</v>
      </c>
      <c r="F13" s="60">
        <v>0</v>
      </c>
      <c r="G13" s="60">
        <f t="shared" si="3"/>
        <v>0</v>
      </c>
      <c r="H13" s="60">
        <v>10</v>
      </c>
      <c r="I13" s="60">
        <v>18</v>
      </c>
      <c r="J13" s="60">
        <f t="shared" si="1"/>
        <v>28</v>
      </c>
      <c r="K13" s="60">
        <v>125</v>
      </c>
      <c r="L13" s="60">
        <v>91</v>
      </c>
      <c r="M13" s="60">
        <f t="shared" si="2"/>
        <v>216</v>
      </c>
      <c r="N13" s="61">
        <f t="shared" si="4"/>
        <v>174</v>
      </c>
      <c r="O13" s="61">
        <f t="shared" si="5"/>
        <v>124</v>
      </c>
      <c r="P13" s="61">
        <f t="shared" si="6"/>
        <v>298</v>
      </c>
      <c r="Q13" s="600" t="s">
        <v>801</v>
      </c>
    </row>
    <row r="14" spans="1:17" ht="20.100000000000001" customHeight="1">
      <c r="A14" s="598" t="s">
        <v>588</v>
      </c>
      <c r="B14" s="60">
        <v>4</v>
      </c>
      <c r="C14" s="60">
        <v>2</v>
      </c>
      <c r="D14" s="60">
        <f t="shared" si="0"/>
        <v>6</v>
      </c>
      <c r="E14" s="60">
        <v>0</v>
      </c>
      <c r="F14" s="60">
        <v>0</v>
      </c>
      <c r="G14" s="60">
        <f t="shared" si="3"/>
        <v>0</v>
      </c>
      <c r="H14" s="60">
        <v>13</v>
      </c>
      <c r="I14" s="60">
        <v>15</v>
      </c>
      <c r="J14" s="60">
        <f t="shared" si="1"/>
        <v>28</v>
      </c>
      <c r="K14" s="60">
        <v>22</v>
      </c>
      <c r="L14" s="60">
        <v>34</v>
      </c>
      <c r="M14" s="60">
        <f t="shared" si="2"/>
        <v>56</v>
      </c>
      <c r="N14" s="61">
        <f t="shared" si="4"/>
        <v>39</v>
      </c>
      <c r="O14" s="61">
        <f t="shared" si="5"/>
        <v>51</v>
      </c>
      <c r="P14" s="61">
        <f t="shared" si="6"/>
        <v>90</v>
      </c>
      <c r="Q14" s="600" t="s">
        <v>802</v>
      </c>
    </row>
    <row r="15" spans="1:17" ht="20.100000000000001" customHeight="1">
      <c r="A15" s="598" t="s">
        <v>592</v>
      </c>
      <c r="B15" s="60">
        <v>0</v>
      </c>
      <c r="C15" s="60">
        <v>0</v>
      </c>
      <c r="D15" s="60">
        <f t="shared" si="0"/>
        <v>0</v>
      </c>
      <c r="E15" s="60">
        <v>0</v>
      </c>
      <c r="F15" s="60">
        <v>0</v>
      </c>
      <c r="G15" s="60">
        <f t="shared" si="3"/>
        <v>0</v>
      </c>
      <c r="H15" s="60">
        <v>50</v>
      </c>
      <c r="I15" s="60">
        <v>52</v>
      </c>
      <c r="J15" s="60">
        <f t="shared" si="1"/>
        <v>102</v>
      </c>
      <c r="K15" s="60">
        <v>30</v>
      </c>
      <c r="L15" s="60">
        <v>9</v>
      </c>
      <c r="M15" s="60">
        <f t="shared" si="2"/>
        <v>39</v>
      </c>
      <c r="N15" s="61">
        <f t="shared" si="4"/>
        <v>80</v>
      </c>
      <c r="O15" s="61">
        <f t="shared" si="5"/>
        <v>61</v>
      </c>
      <c r="P15" s="61">
        <f t="shared" si="6"/>
        <v>141</v>
      </c>
      <c r="Q15" s="600" t="s">
        <v>803</v>
      </c>
    </row>
    <row r="16" spans="1:17" ht="20.100000000000001" customHeight="1">
      <c r="A16" s="598" t="s">
        <v>593</v>
      </c>
      <c r="B16" s="60">
        <v>0</v>
      </c>
      <c r="C16" s="60">
        <v>0</v>
      </c>
      <c r="D16" s="60">
        <f t="shared" si="0"/>
        <v>0</v>
      </c>
      <c r="E16" s="60">
        <v>2</v>
      </c>
      <c r="F16" s="60">
        <v>3</v>
      </c>
      <c r="G16" s="60">
        <f t="shared" si="3"/>
        <v>5</v>
      </c>
      <c r="H16" s="60">
        <v>40</v>
      </c>
      <c r="I16" s="60">
        <v>28</v>
      </c>
      <c r="J16" s="60">
        <f t="shared" si="1"/>
        <v>68</v>
      </c>
      <c r="K16" s="60">
        <v>29</v>
      </c>
      <c r="L16" s="60">
        <v>13</v>
      </c>
      <c r="M16" s="60">
        <f t="shared" si="2"/>
        <v>42</v>
      </c>
      <c r="N16" s="61">
        <f t="shared" si="4"/>
        <v>71</v>
      </c>
      <c r="O16" s="61">
        <f t="shared" si="5"/>
        <v>44</v>
      </c>
      <c r="P16" s="61">
        <f t="shared" si="6"/>
        <v>115</v>
      </c>
      <c r="Q16" s="600" t="s">
        <v>804</v>
      </c>
    </row>
    <row r="17" spans="1:17" ht="20.100000000000001" customHeight="1">
      <c r="A17" s="598" t="s">
        <v>594</v>
      </c>
      <c r="B17" s="60">
        <v>0</v>
      </c>
      <c r="C17" s="60">
        <v>0</v>
      </c>
      <c r="D17" s="60">
        <f t="shared" si="0"/>
        <v>0</v>
      </c>
      <c r="E17" s="60">
        <v>7</v>
      </c>
      <c r="F17" s="60">
        <v>3</v>
      </c>
      <c r="G17" s="60">
        <f t="shared" si="3"/>
        <v>10</v>
      </c>
      <c r="H17" s="60">
        <v>23</v>
      </c>
      <c r="I17" s="60">
        <v>14</v>
      </c>
      <c r="J17" s="60">
        <f t="shared" si="1"/>
        <v>37</v>
      </c>
      <c r="K17" s="60">
        <v>20</v>
      </c>
      <c r="L17" s="60">
        <v>4</v>
      </c>
      <c r="M17" s="60">
        <f t="shared" si="2"/>
        <v>24</v>
      </c>
      <c r="N17" s="61">
        <f t="shared" si="4"/>
        <v>50</v>
      </c>
      <c r="O17" s="61">
        <f t="shared" si="5"/>
        <v>21</v>
      </c>
      <c r="P17" s="61">
        <f t="shared" si="6"/>
        <v>71</v>
      </c>
      <c r="Q17" s="600" t="s">
        <v>805</v>
      </c>
    </row>
    <row r="18" spans="1:17" ht="20.100000000000001" customHeight="1">
      <c r="A18" s="598" t="s">
        <v>595</v>
      </c>
      <c r="B18" s="60">
        <v>0</v>
      </c>
      <c r="C18" s="60">
        <v>0</v>
      </c>
      <c r="D18" s="60">
        <f t="shared" si="0"/>
        <v>0</v>
      </c>
      <c r="E18" s="60">
        <v>33</v>
      </c>
      <c r="F18" s="60">
        <v>35</v>
      </c>
      <c r="G18" s="60">
        <f t="shared" si="3"/>
        <v>68</v>
      </c>
      <c r="H18" s="60">
        <v>5</v>
      </c>
      <c r="I18" s="60">
        <v>5</v>
      </c>
      <c r="J18" s="60">
        <f t="shared" si="1"/>
        <v>10</v>
      </c>
      <c r="K18" s="60">
        <v>23</v>
      </c>
      <c r="L18" s="60">
        <v>6</v>
      </c>
      <c r="M18" s="60">
        <f t="shared" si="2"/>
        <v>29</v>
      </c>
      <c r="N18" s="61">
        <f t="shared" si="4"/>
        <v>61</v>
      </c>
      <c r="O18" s="61">
        <f t="shared" si="5"/>
        <v>46</v>
      </c>
      <c r="P18" s="61">
        <f t="shared" si="6"/>
        <v>107</v>
      </c>
      <c r="Q18" s="600" t="s">
        <v>806</v>
      </c>
    </row>
    <row r="19" spans="1:17" ht="20.100000000000001" customHeight="1">
      <c r="A19" s="598" t="s">
        <v>596</v>
      </c>
      <c r="B19" s="60">
        <v>0</v>
      </c>
      <c r="C19" s="60">
        <v>0</v>
      </c>
      <c r="D19" s="60">
        <f t="shared" si="0"/>
        <v>0</v>
      </c>
      <c r="E19" s="60">
        <v>99</v>
      </c>
      <c r="F19" s="60">
        <v>42</v>
      </c>
      <c r="G19" s="60">
        <f t="shared" si="3"/>
        <v>141</v>
      </c>
      <c r="H19" s="60">
        <v>4</v>
      </c>
      <c r="I19" s="60">
        <v>0</v>
      </c>
      <c r="J19" s="60">
        <f t="shared" si="1"/>
        <v>4</v>
      </c>
      <c r="K19" s="60">
        <v>1</v>
      </c>
      <c r="L19" s="60">
        <v>0</v>
      </c>
      <c r="M19" s="60">
        <f t="shared" si="2"/>
        <v>1</v>
      </c>
      <c r="N19" s="61">
        <f t="shared" si="4"/>
        <v>104</v>
      </c>
      <c r="O19" s="61">
        <f t="shared" si="5"/>
        <v>42</v>
      </c>
      <c r="P19" s="61">
        <f t="shared" si="6"/>
        <v>146</v>
      </c>
      <c r="Q19" s="600" t="s">
        <v>807</v>
      </c>
    </row>
    <row r="20" spans="1:17" ht="20.100000000000001" customHeight="1" thickBot="1">
      <c r="A20" s="69" t="s">
        <v>54</v>
      </c>
      <c r="B20" s="64">
        <v>0</v>
      </c>
      <c r="C20" s="64">
        <v>0</v>
      </c>
      <c r="D20" s="64">
        <f t="shared" si="0"/>
        <v>0</v>
      </c>
      <c r="E20" s="64">
        <v>80</v>
      </c>
      <c r="F20" s="64">
        <v>53</v>
      </c>
      <c r="G20" s="64">
        <f t="shared" si="3"/>
        <v>133</v>
      </c>
      <c r="H20" s="64">
        <v>0</v>
      </c>
      <c r="I20" s="64">
        <v>0</v>
      </c>
      <c r="J20" s="64">
        <f t="shared" si="1"/>
        <v>0</v>
      </c>
      <c r="K20" s="64">
        <v>0</v>
      </c>
      <c r="L20" s="64">
        <v>0</v>
      </c>
      <c r="M20" s="64">
        <f t="shared" si="2"/>
        <v>0</v>
      </c>
      <c r="N20" s="65">
        <f t="shared" si="4"/>
        <v>80</v>
      </c>
      <c r="O20" s="65">
        <f t="shared" si="5"/>
        <v>53</v>
      </c>
      <c r="P20" s="65">
        <f t="shared" si="6"/>
        <v>133</v>
      </c>
      <c r="Q20" s="172" t="s">
        <v>279</v>
      </c>
    </row>
    <row r="21" spans="1:17" ht="20.100000000000001" customHeight="1" thickTop="1" thickBot="1">
      <c r="A21" s="49" t="s">
        <v>8</v>
      </c>
      <c r="B21" s="66">
        <f t="shared" ref="B21:P21" si="7">SUM(B8:B20)</f>
        <v>290</v>
      </c>
      <c r="C21" s="66">
        <f t="shared" si="7"/>
        <v>135</v>
      </c>
      <c r="D21" s="66">
        <f t="shared" si="7"/>
        <v>425</v>
      </c>
      <c r="E21" s="66">
        <f>SUM(E8:E20)</f>
        <v>221</v>
      </c>
      <c r="F21" s="66">
        <f>SUM(F8:F20)</f>
        <v>136</v>
      </c>
      <c r="G21" s="58">
        <f t="shared" si="3"/>
        <v>357</v>
      </c>
      <c r="H21" s="66">
        <f t="shared" si="7"/>
        <v>182</v>
      </c>
      <c r="I21" s="66">
        <f t="shared" si="7"/>
        <v>164</v>
      </c>
      <c r="J21" s="66">
        <f t="shared" si="7"/>
        <v>346</v>
      </c>
      <c r="K21" s="66">
        <f t="shared" si="7"/>
        <v>2088</v>
      </c>
      <c r="L21" s="66">
        <f t="shared" si="7"/>
        <v>1240</v>
      </c>
      <c r="M21" s="66">
        <f t="shared" si="7"/>
        <v>3328</v>
      </c>
      <c r="N21" s="66">
        <f t="shared" si="7"/>
        <v>2781</v>
      </c>
      <c r="O21" s="66">
        <f t="shared" si="7"/>
        <v>1675</v>
      </c>
      <c r="P21" s="66">
        <f t="shared" si="7"/>
        <v>4456</v>
      </c>
      <c r="Q21" s="173" t="s">
        <v>254</v>
      </c>
    </row>
    <row r="22" spans="1:17" ht="20.100000000000001" customHeight="1" thickTop="1">
      <c r="B22" s="7"/>
      <c r="C22" s="7"/>
      <c r="D22" s="7"/>
      <c r="E22" s="7"/>
      <c r="F22" s="7"/>
      <c r="G22" s="7"/>
      <c r="H22" s="7"/>
      <c r="I22" s="7"/>
      <c r="J22" s="7"/>
    </row>
    <row r="23" spans="1:17" ht="20.100000000000001" customHeight="1">
      <c r="B23" s="7"/>
      <c r="C23" s="7"/>
      <c r="D23" s="7"/>
      <c r="E23" s="7"/>
      <c r="F23" s="7"/>
      <c r="G23" s="7"/>
      <c r="H23" s="7"/>
      <c r="I23" s="7"/>
      <c r="J23" s="7"/>
    </row>
    <row r="24" spans="1:17" ht="20.100000000000001" customHeight="1"/>
  </sheetData>
  <mergeCells count="15">
    <mergeCell ref="Q4:Q7"/>
    <mergeCell ref="B5:D5"/>
    <mergeCell ref="A1:Q1"/>
    <mergeCell ref="A2:Q2"/>
    <mergeCell ref="A3:P3"/>
    <mergeCell ref="H4:J4"/>
    <mergeCell ref="N4:P4"/>
    <mergeCell ref="K4:M4"/>
    <mergeCell ref="E4:G4"/>
    <mergeCell ref="A4:A7"/>
    <mergeCell ref="E5:G5"/>
    <mergeCell ref="H5:J5"/>
    <mergeCell ref="K5:M5"/>
    <mergeCell ref="N5:P5"/>
    <mergeCell ref="B4:D4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&amp;C&amp;11 &amp;"Arial,Bold"&amp;12 10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A11"/>
  <sheetViews>
    <sheetView rightToLeft="1" view="pageBreakPreview" zoomScale="80" zoomScaleNormal="100" zoomScaleSheetLayoutView="80" workbookViewId="0">
      <selection activeCell="F13" sqref="F13"/>
    </sheetView>
  </sheetViews>
  <sheetFormatPr defaultRowHeight="12.75"/>
  <cols>
    <col min="1" max="1" width="8.42578125" customWidth="1"/>
    <col min="2" max="2" width="4.7109375" customWidth="1"/>
    <col min="3" max="3" width="10.5703125" customWidth="1"/>
    <col min="4" max="4" width="4" customWidth="1"/>
    <col min="5" max="5" width="4.85546875" customWidth="1"/>
    <col min="6" max="6" width="4" customWidth="1"/>
    <col min="7" max="7" width="4.28515625" customWidth="1"/>
    <col min="8" max="8" width="4.7109375" customWidth="1"/>
    <col min="9" max="9" width="4.140625" customWidth="1"/>
    <col min="10" max="11" width="5.28515625" customWidth="1"/>
    <col min="12" max="12" width="4.28515625" customWidth="1"/>
    <col min="13" max="13" width="5.28515625" customWidth="1"/>
    <col min="14" max="15" width="4.7109375" customWidth="1"/>
    <col min="16" max="16" width="5" customWidth="1"/>
    <col min="17" max="17" width="4" customWidth="1"/>
    <col min="18" max="18" width="4.140625" customWidth="1"/>
    <col min="19" max="19" width="3.5703125" customWidth="1"/>
    <col min="20" max="20" width="4.5703125" customWidth="1"/>
    <col min="21" max="21" width="4.28515625" customWidth="1"/>
    <col min="22" max="22" width="5.42578125" customWidth="1"/>
    <col min="23" max="23" width="6.28515625" customWidth="1"/>
    <col min="24" max="25" width="5.28515625" customWidth="1"/>
    <col min="26" max="26" width="5" customWidth="1"/>
    <col min="27" max="27" width="15" customWidth="1"/>
  </cols>
  <sheetData>
    <row r="1" spans="1:27" s="6" customFormat="1" ht="33" customHeight="1">
      <c r="A1" s="615" t="s">
        <v>703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</row>
    <row r="2" spans="1:27" s="6" customFormat="1" ht="44.25" customHeight="1">
      <c r="A2" s="639" t="s">
        <v>704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  <c r="T2" s="639"/>
      <c r="U2" s="639"/>
      <c r="V2" s="639"/>
      <c r="W2" s="639"/>
      <c r="X2" s="639"/>
      <c r="Y2" s="639"/>
      <c r="Z2" s="639"/>
      <c r="AA2" s="639"/>
    </row>
    <row r="3" spans="1:27" ht="33" customHeight="1" thickBot="1">
      <c r="A3" s="196" t="s">
        <v>701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872" t="s">
        <v>702</v>
      </c>
      <c r="AA3" s="872"/>
    </row>
    <row r="4" spans="1:27" ht="24.75" customHeight="1" thickTop="1">
      <c r="A4" s="769" t="s">
        <v>1</v>
      </c>
      <c r="B4" s="873" t="s">
        <v>822</v>
      </c>
      <c r="C4" s="873"/>
      <c r="D4" s="766" t="s">
        <v>587</v>
      </c>
      <c r="E4" s="766"/>
      <c r="F4" s="766" t="s">
        <v>589</v>
      </c>
      <c r="G4" s="766"/>
      <c r="H4" s="761" t="s">
        <v>590</v>
      </c>
      <c r="I4" s="761"/>
      <c r="J4" s="761" t="s">
        <v>591</v>
      </c>
      <c r="K4" s="761"/>
      <c r="L4" s="761" t="s">
        <v>588</v>
      </c>
      <c r="M4" s="761"/>
      <c r="N4" s="761" t="s">
        <v>592</v>
      </c>
      <c r="O4" s="761"/>
      <c r="P4" s="761" t="s">
        <v>677</v>
      </c>
      <c r="Q4" s="761"/>
      <c r="R4" s="761" t="s">
        <v>594</v>
      </c>
      <c r="S4" s="761"/>
      <c r="T4" s="761" t="s">
        <v>595</v>
      </c>
      <c r="U4" s="761"/>
      <c r="V4" s="875" t="s">
        <v>775</v>
      </c>
      <c r="W4" s="875"/>
      <c r="X4" s="766" t="s">
        <v>8</v>
      </c>
      <c r="Y4" s="766"/>
      <c r="Z4" s="766"/>
      <c r="AA4" s="766" t="s">
        <v>238</v>
      </c>
    </row>
    <row r="5" spans="1:27" ht="32.25" customHeight="1">
      <c r="A5" s="770"/>
      <c r="B5" s="849" t="s">
        <v>876</v>
      </c>
      <c r="C5" s="849"/>
      <c r="D5" s="874"/>
      <c r="E5" s="874"/>
      <c r="F5" s="874"/>
      <c r="G5" s="874"/>
      <c r="H5" s="874"/>
      <c r="I5" s="874"/>
      <c r="J5" s="874"/>
      <c r="K5" s="874"/>
      <c r="L5" s="874"/>
      <c r="M5" s="874"/>
      <c r="N5" s="874"/>
      <c r="O5" s="874"/>
      <c r="P5" s="874"/>
      <c r="Q5" s="874"/>
      <c r="R5" s="874"/>
      <c r="S5" s="874"/>
      <c r="T5" s="874"/>
      <c r="U5" s="874"/>
      <c r="V5" s="874"/>
      <c r="W5" s="874"/>
      <c r="X5" s="764" t="s">
        <v>254</v>
      </c>
      <c r="Y5" s="764"/>
      <c r="Z5" s="764"/>
      <c r="AA5" s="767"/>
    </row>
    <row r="6" spans="1:27" ht="24" customHeight="1">
      <c r="A6" s="770"/>
      <c r="B6" s="374" t="s">
        <v>9</v>
      </c>
      <c r="C6" s="374" t="s">
        <v>10</v>
      </c>
      <c r="D6" s="373" t="s">
        <v>9</v>
      </c>
      <c r="E6" s="373" t="s">
        <v>10</v>
      </c>
      <c r="F6" s="373" t="s">
        <v>9</v>
      </c>
      <c r="G6" s="373" t="s">
        <v>10</v>
      </c>
      <c r="H6" s="373" t="s">
        <v>9</v>
      </c>
      <c r="I6" s="373" t="s">
        <v>10</v>
      </c>
      <c r="J6" s="373" t="s">
        <v>9</v>
      </c>
      <c r="K6" s="373" t="s">
        <v>10</v>
      </c>
      <c r="L6" s="373" t="s">
        <v>9</v>
      </c>
      <c r="M6" s="373" t="s">
        <v>10</v>
      </c>
      <c r="N6" s="373" t="s">
        <v>9</v>
      </c>
      <c r="O6" s="373" t="s">
        <v>10</v>
      </c>
      <c r="P6" s="373" t="s">
        <v>9</v>
      </c>
      <c r="Q6" s="373" t="s">
        <v>10</v>
      </c>
      <c r="R6" s="373" t="s">
        <v>9</v>
      </c>
      <c r="S6" s="373" t="s">
        <v>10</v>
      </c>
      <c r="T6" s="373" t="s">
        <v>9</v>
      </c>
      <c r="U6" s="373" t="s">
        <v>10</v>
      </c>
      <c r="V6" s="373" t="s">
        <v>9</v>
      </c>
      <c r="W6" s="373" t="s">
        <v>10</v>
      </c>
      <c r="X6" s="373" t="s">
        <v>9</v>
      </c>
      <c r="Y6" s="373" t="s">
        <v>10</v>
      </c>
      <c r="Z6" s="373" t="s">
        <v>11</v>
      </c>
      <c r="AA6" s="767"/>
    </row>
    <row r="7" spans="1:27" ht="28.5" customHeight="1" thickBot="1">
      <c r="A7" s="771"/>
      <c r="B7" s="374" t="s">
        <v>271</v>
      </c>
      <c r="C7" s="374" t="s">
        <v>272</v>
      </c>
      <c r="D7" s="374" t="s">
        <v>271</v>
      </c>
      <c r="E7" s="374" t="s">
        <v>272</v>
      </c>
      <c r="F7" s="374" t="s">
        <v>271</v>
      </c>
      <c r="G7" s="374" t="s">
        <v>272</v>
      </c>
      <c r="H7" s="374" t="s">
        <v>271</v>
      </c>
      <c r="I7" s="374" t="s">
        <v>272</v>
      </c>
      <c r="J7" s="374" t="s">
        <v>271</v>
      </c>
      <c r="K7" s="374" t="s">
        <v>272</v>
      </c>
      <c r="L7" s="374" t="s">
        <v>271</v>
      </c>
      <c r="M7" s="374" t="s">
        <v>272</v>
      </c>
      <c r="N7" s="374" t="s">
        <v>271</v>
      </c>
      <c r="O7" s="374" t="s">
        <v>272</v>
      </c>
      <c r="P7" s="374" t="s">
        <v>271</v>
      </c>
      <c r="Q7" s="374" t="s">
        <v>272</v>
      </c>
      <c r="R7" s="374" t="s">
        <v>271</v>
      </c>
      <c r="S7" s="374" t="s">
        <v>272</v>
      </c>
      <c r="T7" s="374" t="s">
        <v>271</v>
      </c>
      <c r="U7" s="374" t="s">
        <v>272</v>
      </c>
      <c r="V7" s="374" t="s">
        <v>271</v>
      </c>
      <c r="W7" s="374" t="s">
        <v>272</v>
      </c>
      <c r="X7" s="374" t="s">
        <v>271</v>
      </c>
      <c r="Y7" s="374" t="s">
        <v>272</v>
      </c>
      <c r="Z7" s="374" t="s">
        <v>273</v>
      </c>
      <c r="AA7" s="767"/>
    </row>
    <row r="8" spans="1:27" ht="33.75" customHeight="1">
      <c r="A8" s="427" t="s">
        <v>30</v>
      </c>
      <c r="B8" s="428">
        <v>1</v>
      </c>
      <c r="C8" s="428">
        <v>1</v>
      </c>
      <c r="D8" s="428">
        <v>4</v>
      </c>
      <c r="E8" s="428">
        <v>4</v>
      </c>
      <c r="F8" s="428">
        <v>6</v>
      </c>
      <c r="G8" s="428">
        <v>1</v>
      </c>
      <c r="H8" s="428">
        <v>2</v>
      </c>
      <c r="I8" s="428">
        <v>4</v>
      </c>
      <c r="J8" s="428">
        <v>0</v>
      </c>
      <c r="K8" s="428">
        <v>2</v>
      </c>
      <c r="L8" s="428">
        <v>1</v>
      </c>
      <c r="M8" s="428">
        <v>2</v>
      </c>
      <c r="N8" s="428">
        <v>0</v>
      </c>
      <c r="O8" s="428">
        <v>4</v>
      </c>
      <c r="P8" s="428">
        <v>0</v>
      </c>
      <c r="Q8" s="428">
        <v>4</v>
      </c>
      <c r="R8" s="428">
        <v>0</v>
      </c>
      <c r="S8" s="428">
        <v>0</v>
      </c>
      <c r="T8" s="428">
        <v>0</v>
      </c>
      <c r="U8" s="428">
        <v>0</v>
      </c>
      <c r="V8" s="428">
        <v>0</v>
      </c>
      <c r="W8" s="428">
        <v>0</v>
      </c>
      <c r="X8" s="428">
        <f>SUM(B8,D8,F8,H8,J8,L8,N8,P8,R8,T8,V8)</f>
        <v>14</v>
      </c>
      <c r="Y8" s="428">
        <f>SUM(C8,E8,G8,I8,K8,M8,O8,Q8,S8,U8,W8)</f>
        <v>22</v>
      </c>
      <c r="Z8" s="428">
        <f>SUM(X8:Y8)</f>
        <v>36</v>
      </c>
      <c r="AA8" s="429" t="s">
        <v>243</v>
      </c>
    </row>
    <row r="9" spans="1:27" ht="31.5" customHeight="1" thickBot="1">
      <c r="A9" s="430" t="s">
        <v>32</v>
      </c>
      <c r="B9" s="406">
        <v>0</v>
      </c>
      <c r="C9" s="406">
        <v>0</v>
      </c>
      <c r="D9" s="406">
        <v>0</v>
      </c>
      <c r="E9" s="406">
        <v>0</v>
      </c>
      <c r="F9" s="406">
        <v>0</v>
      </c>
      <c r="G9" s="406">
        <v>0</v>
      </c>
      <c r="H9" s="406">
        <v>0</v>
      </c>
      <c r="I9" s="406">
        <v>0</v>
      </c>
      <c r="J9" s="406">
        <v>5</v>
      </c>
      <c r="K9" s="406">
        <v>0</v>
      </c>
      <c r="L9" s="406">
        <v>4</v>
      </c>
      <c r="M9" s="406">
        <v>0</v>
      </c>
      <c r="N9" s="406">
        <v>3</v>
      </c>
      <c r="O9" s="406">
        <v>0</v>
      </c>
      <c r="P9" s="406">
        <v>3</v>
      </c>
      <c r="Q9" s="406">
        <v>0</v>
      </c>
      <c r="R9" s="406">
        <v>1</v>
      </c>
      <c r="S9" s="406">
        <v>0</v>
      </c>
      <c r="T9" s="406">
        <v>3</v>
      </c>
      <c r="U9" s="406">
        <v>0</v>
      </c>
      <c r="V9" s="406">
        <v>1</v>
      </c>
      <c r="W9" s="406">
        <v>0</v>
      </c>
      <c r="X9" s="406">
        <f t="shared" ref="X9:Y10" si="0">SUM(B9,D9,F9,H9,J9,L9,N9,P9,R9,T9,V9)</f>
        <v>20</v>
      </c>
      <c r="Y9" s="406">
        <f t="shared" si="0"/>
        <v>0</v>
      </c>
      <c r="Z9" s="406">
        <f t="shared" ref="Z9:Z10" si="1">SUM(X9:Y9)</f>
        <v>20</v>
      </c>
      <c r="AA9" s="431" t="s">
        <v>672</v>
      </c>
    </row>
    <row r="10" spans="1:27" ht="29.25" customHeight="1" thickBot="1">
      <c r="A10" s="382" t="s">
        <v>0</v>
      </c>
      <c r="B10" s="432">
        <f>SUM(B8:B9)</f>
        <v>1</v>
      </c>
      <c r="C10" s="432">
        <f t="shared" ref="C10:W10" si="2">SUM(C8:C9)</f>
        <v>1</v>
      </c>
      <c r="D10" s="432">
        <f t="shared" si="2"/>
        <v>4</v>
      </c>
      <c r="E10" s="432">
        <f t="shared" si="2"/>
        <v>4</v>
      </c>
      <c r="F10" s="432">
        <f t="shared" si="2"/>
        <v>6</v>
      </c>
      <c r="G10" s="432">
        <f t="shared" si="2"/>
        <v>1</v>
      </c>
      <c r="H10" s="432">
        <f t="shared" si="2"/>
        <v>2</v>
      </c>
      <c r="I10" s="432">
        <f t="shared" si="2"/>
        <v>4</v>
      </c>
      <c r="J10" s="432">
        <f t="shared" si="2"/>
        <v>5</v>
      </c>
      <c r="K10" s="432">
        <f t="shared" si="2"/>
        <v>2</v>
      </c>
      <c r="L10" s="432">
        <f t="shared" si="2"/>
        <v>5</v>
      </c>
      <c r="M10" s="432">
        <f t="shared" si="2"/>
        <v>2</v>
      </c>
      <c r="N10" s="432">
        <f t="shared" si="2"/>
        <v>3</v>
      </c>
      <c r="O10" s="432">
        <f t="shared" si="2"/>
        <v>4</v>
      </c>
      <c r="P10" s="432">
        <f t="shared" si="2"/>
        <v>3</v>
      </c>
      <c r="Q10" s="432">
        <f t="shared" si="2"/>
        <v>4</v>
      </c>
      <c r="R10" s="432">
        <f t="shared" si="2"/>
        <v>1</v>
      </c>
      <c r="S10" s="432">
        <f t="shared" si="2"/>
        <v>0</v>
      </c>
      <c r="T10" s="432">
        <f t="shared" si="2"/>
        <v>3</v>
      </c>
      <c r="U10" s="432">
        <f t="shared" si="2"/>
        <v>0</v>
      </c>
      <c r="V10" s="432">
        <f t="shared" si="2"/>
        <v>1</v>
      </c>
      <c r="W10" s="432">
        <f t="shared" si="2"/>
        <v>0</v>
      </c>
      <c r="X10" s="433">
        <f t="shared" si="0"/>
        <v>34</v>
      </c>
      <c r="Y10" s="433">
        <f t="shared" si="0"/>
        <v>22</v>
      </c>
      <c r="Z10" s="433">
        <f t="shared" si="1"/>
        <v>56</v>
      </c>
      <c r="AA10" s="434" t="s">
        <v>254</v>
      </c>
    </row>
    <row r="11" spans="1:27" ht="13.5" thickTop="1"/>
  </sheetData>
  <mergeCells count="29">
    <mergeCell ref="T4:U4"/>
    <mergeCell ref="V4:W4"/>
    <mergeCell ref="X4:Z4"/>
    <mergeCell ref="P5:Q5"/>
    <mergeCell ref="R5:S5"/>
    <mergeCell ref="N4:O4"/>
    <mergeCell ref="P4:Q4"/>
    <mergeCell ref="R4:S4"/>
    <mergeCell ref="F5:G5"/>
    <mergeCell ref="H5:I5"/>
    <mergeCell ref="J5:K5"/>
    <mergeCell ref="L5:M5"/>
    <mergeCell ref="N5:O5"/>
    <mergeCell ref="A1:AA1"/>
    <mergeCell ref="A2:AA2"/>
    <mergeCell ref="Z3:AA3"/>
    <mergeCell ref="A4:A7"/>
    <mergeCell ref="B4:C4"/>
    <mergeCell ref="D4:E4"/>
    <mergeCell ref="F4:G4"/>
    <mergeCell ref="H4:I4"/>
    <mergeCell ref="J4:K4"/>
    <mergeCell ref="L4:M4"/>
    <mergeCell ref="T5:U5"/>
    <mergeCell ref="V5:W5"/>
    <mergeCell ref="X5:Z5"/>
    <mergeCell ref="AA4:AA7"/>
    <mergeCell ref="B5:C5"/>
    <mergeCell ref="D5:E5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40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T16"/>
  <sheetViews>
    <sheetView rightToLeft="1" view="pageBreakPreview" zoomScale="75" zoomScaleNormal="100" zoomScaleSheetLayoutView="75" workbookViewId="0">
      <selection activeCell="A3" sqref="A3:R3"/>
    </sheetView>
  </sheetViews>
  <sheetFormatPr defaultRowHeight="12.75"/>
  <cols>
    <col min="1" max="1" width="9.28515625" customWidth="1"/>
    <col min="2" max="2" width="7.7109375" customWidth="1"/>
    <col min="3" max="3" width="9.42578125" customWidth="1"/>
    <col min="4" max="5" width="8" customWidth="1"/>
    <col min="6" max="9" width="6.140625" customWidth="1"/>
    <col min="10" max="10" width="5.42578125" customWidth="1"/>
    <col min="11" max="11" width="5.7109375" customWidth="1"/>
    <col min="12" max="13" width="7.140625" customWidth="1"/>
    <col min="14" max="18" width="6.140625" customWidth="1"/>
    <col min="19" max="19" width="19.42578125" customWidth="1"/>
  </cols>
  <sheetData>
    <row r="1" spans="1:72" s="436" customFormat="1" ht="38.25" customHeight="1">
      <c r="A1" s="876" t="s">
        <v>707</v>
      </c>
      <c r="B1" s="876"/>
      <c r="C1" s="876"/>
      <c r="D1" s="876"/>
      <c r="E1" s="876"/>
      <c r="F1" s="876"/>
      <c r="G1" s="876"/>
      <c r="H1" s="876"/>
      <c r="I1" s="876"/>
      <c r="J1" s="876"/>
      <c r="K1" s="876"/>
      <c r="L1" s="876"/>
      <c r="M1" s="876"/>
      <c r="N1" s="876"/>
      <c r="O1" s="876"/>
      <c r="P1" s="876"/>
      <c r="Q1" s="876"/>
      <c r="R1" s="876"/>
      <c r="S1" s="876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35"/>
      <c r="AQ1" s="435"/>
      <c r="AR1" s="435"/>
      <c r="AS1" s="435"/>
      <c r="AT1" s="435"/>
      <c r="AU1" s="435"/>
      <c r="AV1" s="435"/>
      <c r="AW1" s="435"/>
      <c r="AX1" s="435"/>
      <c r="AY1" s="435"/>
      <c r="AZ1" s="435"/>
      <c r="BA1" s="435"/>
      <c r="BB1" s="435"/>
      <c r="BC1" s="435"/>
      <c r="BD1" s="435"/>
      <c r="BE1" s="435"/>
      <c r="BF1" s="435"/>
      <c r="BG1" s="435"/>
      <c r="BH1" s="435"/>
      <c r="BI1" s="435"/>
      <c r="BJ1" s="435"/>
      <c r="BK1" s="435"/>
      <c r="BL1" s="435"/>
      <c r="BM1" s="435"/>
      <c r="BN1" s="435"/>
      <c r="BO1" s="435"/>
      <c r="BP1" s="435"/>
      <c r="BQ1" s="435"/>
      <c r="BR1" s="435"/>
      <c r="BS1" s="435"/>
      <c r="BT1" s="435"/>
    </row>
    <row r="2" spans="1:72" s="435" customFormat="1" ht="52.5" customHeight="1">
      <c r="A2" s="839" t="s">
        <v>708</v>
      </c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</row>
    <row r="3" spans="1:72" s="367" customFormat="1" ht="50.25" customHeight="1" thickBot="1">
      <c r="A3" s="877" t="s">
        <v>705</v>
      </c>
      <c r="B3" s="877"/>
      <c r="C3" s="877"/>
      <c r="D3" s="877"/>
      <c r="E3" s="877"/>
      <c r="F3" s="877"/>
      <c r="G3" s="877"/>
      <c r="H3" s="877"/>
      <c r="I3" s="877"/>
      <c r="J3" s="877"/>
      <c r="K3" s="877"/>
      <c r="L3" s="877"/>
      <c r="M3" s="877"/>
      <c r="N3" s="877"/>
      <c r="O3" s="877"/>
      <c r="P3" s="877"/>
      <c r="Q3" s="877"/>
      <c r="R3" s="877"/>
      <c r="S3" s="437" t="s">
        <v>706</v>
      </c>
    </row>
    <row r="4" spans="1:72" ht="33" customHeight="1" thickTop="1">
      <c r="A4" s="878" t="s">
        <v>1</v>
      </c>
      <c r="B4" s="880" t="s">
        <v>127</v>
      </c>
      <c r="C4" s="880"/>
      <c r="D4" s="880" t="s">
        <v>91</v>
      </c>
      <c r="E4" s="880"/>
      <c r="F4" s="880" t="s">
        <v>711</v>
      </c>
      <c r="G4" s="880"/>
      <c r="H4" s="880" t="s">
        <v>97</v>
      </c>
      <c r="I4" s="880"/>
      <c r="J4" s="880" t="s">
        <v>95</v>
      </c>
      <c r="K4" s="880"/>
      <c r="L4" s="880" t="s">
        <v>129</v>
      </c>
      <c r="M4" s="880"/>
      <c r="N4" s="880" t="s">
        <v>73</v>
      </c>
      <c r="O4" s="880"/>
      <c r="P4" s="880" t="s">
        <v>8</v>
      </c>
      <c r="Q4" s="880"/>
      <c r="R4" s="880"/>
      <c r="S4" s="880" t="s">
        <v>238</v>
      </c>
    </row>
    <row r="5" spans="1:72" ht="52.5" customHeight="1">
      <c r="A5" s="879"/>
      <c r="B5" s="874" t="s">
        <v>319</v>
      </c>
      <c r="C5" s="874"/>
      <c r="D5" s="874" t="s">
        <v>318</v>
      </c>
      <c r="E5" s="874"/>
      <c r="F5" s="874" t="s">
        <v>712</v>
      </c>
      <c r="G5" s="874"/>
      <c r="H5" s="874" t="s">
        <v>350</v>
      </c>
      <c r="I5" s="874"/>
      <c r="J5" s="874" t="s">
        <v>322</v>
      </c>
      <c r="K5" s="874"/>
      <c r="L5" s="874" t="s">
        <v>323</v>
      </c>
      <c r="M5" s="874"/>
      <c r="N5" s="874" t="s">
        <v>286</v>
      </c>
      <c r="O5" s="874"/>
      <c r="P5" s="874" t="s">
        <v>254</v>
      </c>
      <c r="Q5" s="874"/>
      <c r="R5" s="874"/>
      <c r="S5" s="881"/>
    </row>
    <row r="6" spans="1:72" ht="28.5" customHeight="1">
      <c r="A6" s="879"/>
      <c r="B6" s="366" t="s">
        <v>9</v>
      </c>
      <c r="C6" s="366" t="s">
        <v>10</v>
      </c>
      <c r="D6" s="389" t="s">
        <v>9</v>
      </c>
      <c r="E6" s="389" t="s">
        <v>10</v>
      </c>
      <c r="F6" s="389" t="s">
        <v>9</v>
      </c>
      <c r="G6" s="389" t="s">
        <v>10</v>
      </c>
      <c r="H6" s="389" t="s">
        <v>9</v>
      </c>
      <c r="I6" s="389" t="s">
        <v>10</v>
      </c>
      <c r="J6" s="389" t="s">
        <v>9</v>
      </c>
      <c r="K6" s="389" t="s">
        <v>10</v>
      </c>
      <c r="L6" s="389" t="s">
        <v>9</v>
      </c>
      <c r="M6" s="389" t="s">
        <v>10</v>
      </c>
      <c r="N6" s="389" t="s">
        <v>9</v>
      </c>
      <c r="O6" s="389" t="s">
        <v>10</v>
      </c>
      <c r="P6" s="389" t="s">
        <v>9</v>
      </c>
      <c r="Q6" s="389" t="s">
        <v>10</v>
      </c>
      <c r="R6" s="389" t="s">
        <v>11</v>
      </c>
      <c r="S6" s="881"/>
    </row>
    <row r="7" spans="1:72" ht="28.5" customHeight="1" thickBot="1">
      <c r="A7" s="879"/>
      <c r="B7" s="372" t="s">
        <v>271</v>
      </c>
      <c r="C7" s="372" t="s">
        <v>272</v>
      </c>
      <c r="D7" s="372" t="s">
        <v>271</v>
      </c>
      <c r="E7" s="372" t="s">
        <v>272</v>
      </c>
      <c r="F7" s="372" t="s">
        <v>271</v>
      </c>
      <c r="G7" s="372" t="s">
        <v>272</v>
      </c>
      <c r="H7" s="372" t="s">
        <v>271</v>
      </c>
      <c r="I7" s="372" t="s">
        <v>272</v>
      </c>
      <c r="J7" s="372" t="s">
        <v>271</v>
      </c>
      <c r="K7" s="372" t="s">
        <v>272</v>
      </c>
      <c r="L7" s="372" t="s">
        <v>271</v>
      </c>
      <c r="M7" s="372" t="s">
        <v>272</v>
      </c>
      <c r="N7" s="372" t="s">
        <v>271</v>
      </c>
      <c r="O7" s="372" t="s">
        <v>272</v>
      </c>
      <c r="P7" s="372" t="s">
        <v>271</v>
      </c>
      <c r="Q7" s="372" t="s">
        <v>272</v>
      </c>
      <c r="R7" s="372" t="s">
        <v>273</v>
      </c>
      <c r="S7" s="882"/>
    </row>
    <row r="8" spans="1:72" ht="31.5" customHeight="1" thickTop="1">
      <c r="A8" s="384" t="s">
        <v>30</v>
      </c>
      <c r="B8" s="89">
        <v>0</v>
      </c>
      <c r="C8" s="89">
        <v>0</v>
      </c>
      <c r="D8" s="89">
        <v>2</v>
      </c>
      <c r="E8" s="89">
        <v>7</v>
      </c>
      <c r="F8" s="89">
        <v>0</v>
      </c>
      <c r="G8" s="89">
        <v>0</v>
      </c>
      <c r="H8" s="89">
        <v>0</v>
      </c>
      <c r="I8" s="89">
        <v>0</v>
      </c>
      <c r="J8" s="89">
        <v>1</v>
      </c>
      <c r="K8" s="89">
        <v>6</v>
      </c>
      <c r="L8" s="89">
        <v>0</v>
      </c>
      <c r="M8" s="89">
        <v>0</v>
      </c>
      <c r="N8" s="89">
        <v>5</v>
      </c>
      <c r="O8" s="89">
        <v>0</v>
      </c>
      <c r="P8" s="89">
        <f>SUM(N8,L8,J8,H8,F8,D8,B8)</f>
        <v>8</v>
      </c>
      <c r="Q8" s="89">
        <f>SUM(O8,M8,K8,I8,G8,E8,C8)</f>
        <v>13</v>
      </c>
      <c r="R8" s="89">
        <f>SUM(P8:Q8)</f>
        <v>21</v>
      </c>
      <c r="S8" s="438" t="s">
        <v>243</v>
      </c>
    </row>
    <row r="9" spans="1:72" ht="31.5" customHeight="1" thickBot="1">
      <c r="A9" s="383" t="s">
        <v>32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6</v>
      </c>
      <c r="K9" s="90">
        <v>0</v>
      </c>
      <c r="L9" s="90">
        <v>0</v>
      </c>
      <c r="M9" s="90">
        <v>0</v>
      </c>
      <c r="N9" s="90">
        <v>6</v>
      </c>
      <c r="O9" s="90">
        <v>0</v>
      </c>
      <c r="P9" s="90">
        <f>SUM(N9,L9,J9,H9,F9,D9,B9)</f>
        <v>12</v>
      </c>
      <c r="Q9" s="90">
        <f>SUM(O9,M9,K9,I9,G9,E9,C9)</f>
        <v>0</v>
      </c>
      <c r="R9" s="90">
        <f>SUM(P9:Q9)</f>
        <v>12</v>
      </c>
      <c r="S9" s="439" t="s">
        <v>672</v>
      </c>
    </row>
    <row r="10" spans="1:72" ht="31.5" customHeight="1" thickTop="1" thickBot="1">
      <c r="A10" s="382" t="s">
        <v>0</v>
      </c>
      <c r="B10" s="88">
        <f>SUM(B8:B9)</f>
        <v>0</v>
      </c>
      <c r="C10" s="88">
        <f t="shared" ref="C10:R10" si="0">SUM(C8:C9)</f>
        <v>0</v>
      </c>
      <c r="D10" s="88">
        <f t="shared" si="0"/>
        <v>2</v>
      </c>
      <c r="E10" s="88">
        <f t="shared" si="0"/>
        <v>7</v>
      </c>
      <c r="F10" s="88">
        <f t="shared" si="0"/>
        <v>0</v>
      </c>
      <c r="G10" s="88">
        <f t="shared" si="0"/>
        <v>0</v>
      </c>
      <c r="H10" s="88">
        <f t="shared" si="0"/>
        <v>0</v>
      </c>
      <c r="I10" s="88">
        <f t="shared" si="0"/>
        <v>0</v>
      </c>
      <c r="J10" s="88">
        <f t="shared" si="0"/>
        <v>7</v>
      </c>
      <c r="K10" s="88">
        <f t="shared" si="0"/>
        <v>6</v>
      </c>
      <c r="L10" s="88">
        <f t="shared" si="0"/>
        <v>0</v>
      </c>
      <c r="M10" s="88">
        <f t="shared" si="0"/>
        <v>0</v>
      </c>
      <c r="N10" s="88">
        <f t="shared" si="0"/>
        <v>11</v>
      </c>
      <c r="O10" s="88">
        <f t="shared" si="0"/>
        <v>0</v>
      </c>
      <c r="P10" s="88">
        <f t="shared" si="0"/>
        <v>20</v>
      </c>
      <c r="Q10" s="88">
        <f t="shared" si="0"/>
        <v>13</v>
      </c>
      <c r="R10" s="88">
        <f t="shared" si="0"/>
        <v>33</v>
      </c>
      <c r="S10" s="440" t="s">
        <v>254</v>
      </c>
    </row>
    <row r="11" spans="1:72" ht="13.5" thickTop="1"/>
    <row r="16" spans="1:72">
      <c r="H16" s="381"/>
    </row>
  </sheetData>
  <mergeCells count="21">
    <mergeCell ref="F5:G5"/>
    <mergeCell ref="H5:I5"/>
    <mergeCell ref="J5:K5"/>
    <mergeCell ref="L5:M5"/>
    <mergeCell ref="N5:O5"/>
    <mergeCell ref="A1:S1"/>
    <mergeCell ref="A2:S2"/>
    <mergeCell ref="A3:R3"/>
    <mergeCell ref="A4:A7"/>
    <mergeCell ref="B4:C4"/>
    <mergeCell ref="D4:E4"/>
    <mergeCell ref="F4:G4"/>
    <mergeCell ref="H4:I4"/>
    <mergeCell ref="J4:K4"/>
    <mergeCell ref="L4:M4"/>
    <mergeCell ref="P5:R5"/>
    <mergeCell ref="N4:O4"/>
    <mergeCell ref="P4:R4"/>
    <mergeCell ref="S4:S7"/>
    <mergeCell ref="B5:C5"/>
    <mergeCell ref="D5:E5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41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17"/>
  <sheetViews>
    <sheetView rightToLeft="1" view="pageBreakPreview" topLeftCell="B1" zoomScale="80" zoomScaleNormal="75" zoomScaleSheetLayoutView="80" workbookViewId="0">
      <selection activeCell="K21" sqref="K21"/>
    </sheetView>
  </sheetViews>
  <sheetFormatPr defaultRowHeight="12.75"/>
  <cols>
    <col min="1" max="1" width="10" style="1" customWidth="1"/>
    <col min="2" max="2" width="7.7109375" style="1" customWidth="1"/>
    <col min="3" max="3" width="8" style="1" customWidth="1"/>
    <col min="4" max="4" width="8.140625" style="1" customWidth="1"/>
    <col min="5" max="5" width="8" style="1" customWidth="1"/>
    <col min="6" max="6" width="8.5703125" style="1" customWidth="1"/>
    <col min="7" max="7" width="9.140625" style="1"/>
    <col min="8" max="8" width="8.42578125" style="1" customWidth="1"/>
    <col min="9" max="9" width="9.140625" style="1"/>
    <col min="10" max="10" width="8.140625" style="1" customWidth="1"/>
    <col min="11" max="12" width="9.140625" style="1"/>
    <col min="13" max="13" width="8.42578125" style="1" customWidth="1"/>
    <col min="14" max="14" width="8.5703125" style="1" customWidth="1"/>
    <col min="15" max="16" width="9.140625" style="1"/>
    <col min="17" max="17" width="17.42578125" style="381" customWidth="1"/>
    <col min="18" max="16384" width="9.140625" style="381"/>
  </cols>
  <sheetData>
    <row r="1" spans="1:26" ht="34.5" customHeight="1">
      <c r="A1" s="879" t="s">
        <v>713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879"/>
      <c r="N1" s="879"/>
      <c r="O1" s="879"/>
      <c r="P1" s="879"/>
      <c r="Q1" s="879"/>
    </row>
    <row r="2" spans="1:26" ht="34.5" customHeight="1">
      <c r="A2" s="839" t="s">
        <v>714</v>
      </c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251"/>
      <c r="S2" s="251"/>
    </row>
    <row r="3" spans="1:26" ht="27" customHeight="1" thickBot="1">
      <c r="A3" s="883" t="s">
        <v>709</v>
      </c>
      <c r="B3" s="883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884" t="s">
        <v>710</v>
      </c>
      <c r="Q3" s="884"/>
    </row>
    <row r="4" spans="1:26" ht="27.75" customHeight="1" thickTop="1">
      <c r="A4" s="885" t="s">
        <v>1</v>
      </c>
      <c r="B4" s="878" t="s">
        <v>27</v>
      </c>
      <c r="C4" s="878"/>
      <c r="D4" s="878" t="s">
        <v>3</v>
      </c>
      <c r="E4" s="878"/>
      <c r="F4" s="878" t="s">
        <v>4</v>
      </c>
      <c r="G4" s="878"/>
      <c r="H4" s="878" t="s">
        <v>5</v>
      </c>
      <c r="I4" s="878"/>
      <c r="J4" s="878" t="s">
        <v>6</v>
      </c>
      <c r="K4" s="878"/>
      <c r="L4" s="888" t="s">
        <v>7</v>
      </c>
      <c r="M4" s="888"/>
      <c r="N4" s="878" t="s">
        <v>0</v>
      </c>
      <c r="O4" s="878"/>
      <c r="P4" s="878"/>
      <c r="Q4" s="766" t="s">
        <v>238</v>
      </c>
    </row>
    <row r="5" spans="1:26" ht="24" customHeight="1">
      <c r="A5" s="886"/>
      <c r="B5" s="890" t="s">
        <v>281</v>
      </c>
      <c r="C5" s="890"/>
      <c r="D5" s="890" t="s">
        <v>282</v>
      </c>
      <c r="E5" s="890"/>
      <c r="F5" s="890" t="s">
        <v>283</v>
      </c>
      <c r="G5" s="890"/>
      <c r="H5" s="890" t="s">
        <v>284</v>
      </c>
      <c r="I5" s="890"/>
      <c r="J5" s="890" t="s">
        <v>285</v>
      </c>
      <c r="K5" s="890"/>
      <c r="L5" s="628" t="s">
        <v>329</v>
      </c>
      <c r="M5" s="628"/>
      <c r="N5" s="628" t="s">
        <v>254</v>
      </c>
      <c r="O5" s="628"/>
      <c r="P5" s="628"/>
      <c r="Q5" s="767"/>
    </row>
    <row r="6" spans="1:26" ht="25.5" customHeight="1">
      <c r="A6" s="886"/>
      <c r="B6" s="368" t="s">
        <v>9</v>
      </c>
      <c r="C6" s="368" t="s">
        <v>10</v>
      </c>
      <c r="D6" s="368" t="s">
        <v>9</v>
      </c>
      <c r="E6" s="368" t="s">
        <v>10</v>
      </c>
      <c r="F6" s="368" t="s">
        <v>9</v>
      </c>
      <c r="G6" s="368" t="s">
        <v>10</v>
      </c>
      <c r="H6" s="368" t="s">
        <v>9</v>
      </c>
      <c r="I6" s="368" t="s">
        <v>10</v>
      </c>
      <c r="J6" s="368" t="s">
        <v>9</v>
      </c>
      <c r="K6" s="368" t="s">
        <v>10</v>
      </c>
      <c r="L6" s="368" t="s">
        <v>9</v>
      </c>
      <c r="M6" s="368" t="s">
        <v>10</v>
      </c>
      <c r="N6" s="368" t="s">
        <v>9</v>
      </c>
      <c r="O6" s="368" t="s">
        <v>10</v>
      </c>
      <c r="P6" s="442" t="s">
        <v>11</v>
      </c>
      <c r="Q6" s="767"/>
    </row>
    <row r="7" spans="1:26" ht="25.5" customHeight="1" thickBot="1">
      <c r="A7" s="887"/>
      <c r="B7" s="374" t="s">
        <v>271</v>
      </c>
      <c r="C7" s="374" t="s">
        <v>272</v>
      </c>
      <c r="D7" s="374" t="s">
        <v>271</v>
      </c>
      <c r="E7" s="374" t="s">
        <v>272</v>
      </c>
      <c r="F7" s="374" t="s">
        <v>271</v>
      </c>
      <c r="G7" s="374" t="s">
        <v>272</v>
      </c>
      <c r="H7" s="374" t="s">
        <v>271</v>
      </c>
      <c r="I7" s="374" t="s">
        <v>272</v>
      </c>
      <c r="J7" s="374" t="s">
        <v>271</v>
      </c>
      <c r="K7" s="374" t="s">
        <v>272</v>
      </c>
      <c r="L7" s="374" t="s">
        <v>271</v>
      </c>
      <c r="M7" s="374" t="s">
        <v>272</v>
      </c>
      <c r="N7" s="374" t="s">
        <v>271</v>
      </c>
      <c r="O7" s="374" t="s">
        <v>272</v>
      </c>
      <c r="P7" s="204" t="s">
        <v>273</v>
      </c>
      <c r="Q7" s="889"/>
    </row>
    <row r="8" spans="1:26" ht="36" customHeight="1" thickTop="1">
      <c r="A8" s="384" t="s">
        <v>30</v>
      </c>
      <c r="B8" s="443">
        <v>6</v>
      </c>
      <c r="C8" s="443">
        <v>33</v>
      </c>
      <c r="D8" s="443">
        <v>1</v>
      </c>
      <c r="E8" s="443">
        <v>6</v>
      </c>
      <c r="F8" s="443">
        <v>0</v>
      </c>
      <c r="G8" s="443">
        <v>1</v>
      </c>
      <c r="H8" s="443">
        <v>1</v>
      </c>
      <c r="I8" s="443">
        <v>2</v>
      </c>
      <c r="J8" s="443">
        <v>4</v>
      </c>
      <c r="K8" s="443">
        <v>5</v>
      </c>
      <c r="L8" s="443">
        <v>0</v>
      </c>
      <c r="M8" s="443">
        <v>0</v>
      </c>
      <c r="N8" s="443">
        <f>SUM(L8,J8,H8,F8,D8,B8)</f>
        <v>12</v>
      </c>
      <c r="O8" s="443">
        <f>SUM(M8,K8,I8,G8,E8,C8)</f>
        <v>47</v>
      </c>
      <c r="P8" s="443">
        <f>SUM(N8:O8)</f>
        <v>59</v>
      </c>
      <c r="Q8" s="438" t="s">
        <v>243</v>
      </c>
    </row>
    <row r="9" spans="1:26" ht="36" customHeight="1" thickBot="1">
      <c r="A9" s="383" t="s">
        <v>32</v>
      </c>
      <c r="B9" s="444">
        <v>43</v>
      </c>
      <c r="C9" s="444">
        <v>5</v>
      </c>
      <c r="D9" s="444">
        <v>3</v>
      </c>
      <c r="E9" s="444">
        <v>0</v>
      </c>
      <c r="F9" s="444">
        <v>1</v>
      </c>
      <c r="G9" s="444">
        <v>1</v>
      </c>
      <c r="H9" s="444">
        <v>0</v>
      </c>
      <c r="I9" s="444">
        <v>0</v>
      </c>
      <c r="J9" s="444">
        <v>5</v>
      </c>
      <c r="K9" s="444">
        <v>1</v>
      </c>
      <c r="L9" s="444">
        <v>0</v>
      </c>
      <c r="M9" s="444">
        <v>0</v>
      </c>
      <c r="N9" s="444">
        <f>SUM(L9,J9,H9,F9,D9,B9)</f>
        <v>52</v>
      </c>
      <c r="O9" s="444">
        <f>SUM(M9,K9,I9,G9,E9,C9)</f>
        <v>7</v>
      </c>
      <c r="P9" s="444">
        <f>SUM(N9:O9)</f>
        <v>59</v>
      </c>
      <c r="Q9" s="439" t="s">
        <v>672</v>
      </c>
    </row>
    <row r="10" spans="1:26" ht="33.75" customHeight="1" thickTop="1" thickBot="1">
      <c r="A10" s="382" t="s">
        <v>0</v>
      </c>
      <c r="B10" s="445">
        <f>SUM(B8:B9)</f>
        <v>49</v>
      </c>
      <c r="C10" s="445">
        <f t="shared" ref="C10:P10" si="0">SUM(C8:C9)</f>
        <v>38</v>
      </c>
      <c r="D10" s="445">
        <f t="shared" si="0"/>
        <v>4</v>
      </c>
      <c r="E10" s="445">
        <f t="shared" si="0"/>
        <v>6</v>
      </c>
      <c r="F10" s="445">
        <f t="shared" si="0"/>
        <v>1</v>
      </c>
      <c r="G10" s="445">
        <f t="shared" si="0"/>
        <v>2</v>
      </c>
      <c r="H10" s="445">
        <f t="shared" si="0"/>
        <v>1</v>
      </c>
      <c r="I10" s="445">
        <f t="shared" si="0"/>
        <v>2</v>
      </c>
      <c r="J10" s="445">
        <f t="shared" si="0"/>
        <v>9</v>
      </c>
      <c r="K10" s="445">
        <f t="shared" si="0"/>
        <v>6</v>
      </c>
      <c r="L10" s="445">
        <f t="shared" si="0"/>
        <v>0</v>
      </c>
      <c r="M10" s="445">
        <f t="shared" si="0"/>
        <v>0</v>
      </c>
      <c r="N10" s="445">
        <f t="shared" si="0"/>
        <v>64</v>
      </c>
      <c r="O10" s="445">
        <f t="shared" si="0"/>
        <v>54</v>
      </c>
      <c r="P10" s="445">
        <f t="shared" si="0"/>
        <v>118</v>
      </c>
      <c r="Q10" s="440" t="s">
        <v>254</v>
      </c>
    </row>
    <row r="11" spans="1:26" ht="15.75" thickTop="1">
      <c r="N11" s="37"/>
      <c r="O11" s="38"/>
    </row>
    <row r="14" spans="1:26" ht="18">
      <c r="Q14" s="839"/>
      <c r="R14" s="839"/>
      <c r="S14" s="839"/>
      <c r="T14" s="839"/>
      <c r="U14" s="839"/>
      <c r="V14" s="839"/>
      <c r="W14" s="839"/>
      <c r="X14" s="839"/>
      <c r="Y14" s="839"/>
      <c r="Z14" s="839"/>
    </row>
    <row r="17" spans="7:9" ht="18">
      <c r="G17" s="446"/>
      <c r="I17" s="446"/>
    </row>
  </sheetData>
  <mergeCells count="21">
    <mergeCell ref="Q14:Z14"/>
    <mergeCell ref="L4:M4"/>
    <mergeCell ref="N4:P4"/>
    <mergeCell ref="Q4:Q7"/>
    <mergeCell ref="B5:C5"/>
    <mergeCell ref="D5:E5"/>
    <mergeCell ref="F5:G5"/>
    <mergeCell ref="H5:I5"/>
    <mergeCell ref="J5:K5"/>
    <mergeCell ref="L5:M5"/>
    <mergeCell ref="N5:P5"/>
    <mergeCell ref="A1:Q1"/>
    <mergeCell ref="A2:Q2"/>
    <mergeCell ref="A3:B3"/>
    <mergeCell ref="P3:Q3"/>
    <mergeCell ref="A4:A7"/>
    <mergeCell ref="B4:C4"/>
    <mergeCell ref="D4:E4"/>
    <mergeCell ref="F4:G4"/>
    <mergeCell ref="H4:I4"/>
    <mergeCell ref="J4:K4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&amp;C&amp;12 42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2"/>
  <sheetViews>
    <sheetView rightToLeft="1" view="pageBreakPreview" topLeftCell="A3" zoomScale="80" zoomScaleNormal="75" zoomScaleSheetLayoutView="80" workbookViewId="0">
      <selection activeCell="O28" sqref="O28"/>
    </sheetView>
  </sheetViews>
  <sheetFormatPr defaultRowHeight="12.75"/>
  <cols>
    <col min="1" max="1" width="13" customWidth="1"/>
    <col min="2" max="3" width="7.5703125" customWidth="1"/>
    <col min="4" max="4" width="7.140625" customWidth="1"/>
    <col min="5" max="5" width="7.5703125" customWidth="1"/>
    <col min="6" max="6" width="6.5703125" customWidth="1"/>
    <col min="7" max="7" width="7.5703125" customWidth="1"/>
    <col min="8" max="8" width="7.28515625" customWidth="1"/>
    <col min="9" max="9" width="7.85546875" customWidth="1"/>
    <col min="10" max="10" width="7.5703125" customWidth="1"/>
    <col min="11" max="11" width="7.28515625" customWidth="1"/>
    <col min="12" max="12" width="8.28515625" customWidth="1"/>
    <col min="13" max="13" width="6.28515625" customWidth="1"/>
    <col min="14" max="15" width="8.28515625" customWidth="1"/>
    <col min="16" max="16" width="7.42578125" customWidth="1"/>
    <col min="17" max="17" width="19.5703125" customWidth="1"/>
  </cols>
  <sheetData>
    <row r="1" spans="1:18" ht="26.25" customHeight="1">
      <c r="A1" s="881" t="s">
        <v>717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21"/>
    </row>
    <row r="2" spans="1:18" ht="44.25" customHeight="1">
      <c r="A2" s="839" t="s">
        <v>718</v>
      </c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21"/>
    </row>
    <row r="3" spans="1:18" ht="26.25" customHeight="1" thickBot="1">
      <c r="A3" s="447" t="s">
        <v>715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884" t="s">
        <v>716</v>
      </c>
      <c r="Q3" s="884"/>
      <c r="R3" s="21"/>
    </row>
    <row r="4" spans="1:18" ht="24.75" customHeight="1" thickTop="1">
      <c r="A4" s="891" t="s">
        <v>55</v>
      </c>
      <c r="B4" s="878" t="s">
        <v>27</v>
      </c>
      <c r="C4" s="878"/>
      <c r="D4" s="888" t="s">
        <v>3</v>
      </c>
      <c r="E4" s="888"/>
      <c r="F4" s="888" t="s">
        <v>4</v>
      </c>
      <c r="G4" s="888"/>
      <c r="H4" s="888" t="s">
        <v>5</v>
      </c>
      <c r="I4" s="888"/>
      <c r="J4" s="888" t="s">
        <v>6</v>
      </c>
      <c r="K4" s="888"/>
      <c r="L4" s="888" t="s">
        <v>7</v>
      </c>
      <c r="M4" s="888"/>
      <c r="N4" s="888" t="s">
        <v>8</v>
      </c>
      <c r="O4" s="888"/>
      <c r="P4" s="888"/>
      <c r="Q4" s="880" t="s">
        <v>238</v>
      </c>
    </row>
    <row r="5" spans="1:18" ht="24.75" customHeight="1">
      <c r="A5" s="892"/>
      <c r="B5" s="890" t="s">
        <v>281</v>
      </c>
      <c r="C5" s="890"/>
      <c r="D5" s="890" t="s">
        <v>282</v>
      </c>
      <c r="E5" s="890"/>
      <c r="F5" s="890" t="s">
        <v>283</v>
      </c>
      <c r="G5" s="890"/>
      <c r="H5" s="890" t="s">
        <v>284</v>
      </c>
      <c r="I5" s="890"/>
      <c r="J5" s="890" t="s">
        <v>285</v>
      </c>
      <c r="K5" s="890"/>
      <c r="L5" s="628" t="s">
        <v>329</v>
      </c>
      <c r="M5" s="628"/>
      <c r="N5" s="628" t="s">
        <v>254</v>
      </c>
      <c r="O5" s="628"/>
      <c r="P5" s="628"/>
      <c r="Q5" s="881"/>
    </row>
    <row r="6" spans="1:18" ht="25.5" customHeight="1">
      <c r="A6" s="892"/>
      <c r="B6" s="368" t="s">
        <v>9</v>
      </c>
      <c r="C6" s="368" t="s">
        <v>10</v>
      </c>
      <c r="D6" s="368" t="s">
        <v>9</v>
      </c>
      <c r="E6" s="368" t="s">
        <v>10</v>
      </c>
      <c r="F6" s="368" t="s">
        <v>9</v>
      </c>
      <c r="G6" s="368" t="s">
        <v>10</v>
      </c>
      <c r="H6" s="368" t="s">
        <v>9</v>
      </c>
      <c r="I6" s="368" t="s">
        <v>10</v>
      </c>
      <c r="J6" s="368" t="s">
        <v>9</v>
      </c>
      <c r="K6" s="368" t="s">
        <v>10</v>
      </c>
      <c r="L6" s="368" t="s">
        <v>9</v>
      </c>
      <c r="M6" s="368" t="s">
        <v>10</v>
      </c>
      <c r="N6" s="368" t="s">
        <v>9</v>
      </c>
      <c r="O6" s="368" t="s">
        <v>10</v>
      </c>
      <c r="P6" s="385" t="s">
        <v>11</v>
      </c>
      <c r="Q6" s="881"/>
    </row>
    <row r="7" spans="1:18" ht="25.5" customHeight="1" thickBot="1">
      <c r="A7" s="892"/>
      <c r="B7" s="372" t="s">
        <v>271</v>
      </c>
      <c r="C7" s="372" t="s">
        <v>272</v>
      </c>
      <c r="D7" s="372" t="s">
        <v>271</v>
      </c>
      <c r="E7" s="372" t="s">
        <v>272</v>
      </c>
      <c r="F7" s="372" t="s">
        <v>271</v>
      </c>
      <c r="G7" s="372" t="s">
        <v>272</v>
      </c>
      <c r="H7" s="372" t="s">
        <v>271</v>
      </c>
      <c r="I7" s="372" t="s">
        <v>272</v>
      </c>
      <c r="J7" s="372" t="s">
        <v>271</v>
      </c>
      <c r="K7" s="372" t="s">
        <v>272</v>
      </c>
      <c r="L7" s="372" t="s">
        <v>271</v>
      </c>
      <c r="M7" s="372" t="s">
        <v>272</v>
      </c>
      <c r="N7" s="372" t="s">
        <v>271</v>
      </c>
      <c r="O7" s="372" t="s">
        <v>272</v>
      </c>
      <c r="P7" s="371" t="s">
        <v>273</v>
      </c>
      <c r="Q7" s="881"/>
    </row>
    <row r="8" spans="1:18" ht="30.75" customHeight="1">
      <c r="A8" s="448" t="s">
        <v>30</v>
      </c>
      <c r="B8" s="449">
        <v>9</v>
      </c>
      <c r="C8" s="449">
        <v>44</v>
      </c>
      <c r="D8" s="449">
        <v>1</v>
      </c>
      <c r="E8" s="449">
        <v>8</v>
      </c>
      <c r="F8" s="449">
        <v>0</v>
      </c>
      <c r="G8" s="449">
        <v>2</v>
      </c>
      <c r="H8" s="449">
        <v>1</v>
      </c>
      <c r="I8" s="449">
        <v>3</v>
      </c>
      <c r="J8" s="449">
        <v>4</v>
      </c>
      <c r="K8" s="449">
        <v>6</v>
      </c>
      <c r="L8" s="449">
        <v>0</v>
      </c>
      <c r="M8" s="449">
        <v>0</v>
      </c>
      <c r="N8" s="449">
        <f>SUM(B8,D8,F8,H8,J8,L8)</f>
        <v>15</v>
      </c>
      <c r="O8" s="449">
        <f t="shared" ref="O8:O9" si="0">SUM(C8,E8,G8,I8,K8,M8)</f>
        <v>63</v>
      </c>
      <c r="P8" s="449">
        <f>SUM(N8:O8)</f>
        <v>78</v>
      </c>
      <c r="Q8" s="450" t="s">
        <v>243</v>
      </c>
    </row>
    <row r="9" spans="1:18" ht="30.75" customHeight="1" thickBot="1">
      <c r="A9" s="451" t="s">
        <v>32</v>
      </c>
      <c r="B9" s="452">
        <v>43</v>
      </c>
      <c r="C9" s="452">
        <v>5</v>
      </c>
      <c r="D9" s="452">
        <v>3</v>
      </c>
      <c r="E9" s="452">
        <v>0</v>
      </c>
      <c r="F9" s="452">
        <v>1</v>
      </c>
      <c r="G9" s="452">
        <v>1</v>
      </c>
      <c r="H9" s="452">
        <v>0</v>
      </c>
      <c r="I9" s="452">
        <v>0</v>
      </c>
      <c r="J9" s="452">
        <v>5</v>
      </c>
      <c r="K9" s="452">
        <v>1</v>
      </c>
      <c r="L9" s="452">
        <v>0</v>
      </c>
      <c r="M9" s="452">
        <v>0</v>
      </c>
      <c r="N9" s="452">
        <f>SUM(B9,D9,F9,H9,J9,L9)</f>
        <v>52</v>
      </c>
      <c r="O9" s="452">
        <f t="shared" si="0"/>
        <v>7</v>
      </c>
      <c r="P9" s="452">
        <f>SUM(N9:O9)</f>
        <v>59</v>
      </c>
      <c r="Q9" s="431" t="s">
        <v>672</v>
      </c>
    </row>
    <row r="10" spans="1:18" ht="30.75" customHeight="1" thickBot="1">
      <c r="A10" s="453" t="s">
        <v>0</v>
      </c>
      <c r="B10" s="131">
        <f>SUM(B8:B9)</f>
        <v>52</v>
      </c>
      <c r="C10" s="131">
        <f t="shared" ref="C10:P10" si="1">SUM(C8:C9)</f>
        <v>49</v>
      </c>
      <c r="D10" s="131">
        <f t="shared" si="1"/>
        <v>4</v>
      </c>
      <c r="E10" s="131">
        <f t="shared" si="1"/>
        <v>8</v>
      </c>
      <c r="F10" s="131">
        <f t="shared" si="1"/>
        <v>1</v>
      </c>
      <c r="G10" s="131">
        <f t="shared" si="1"/>
        <v>3</v>
      </c>
      <c r="H10" s="131">
        <f t="shared" si="1"/>
        <v>1</v>
      </c>
      <c r="I10" s="131">
        <f t="shared" si="1"/>
        <v>3</v>
      </c>
      <c r="J10" s="131">
        <f t="shared" si="1"/>
        <v>9</v>
      </c>
      <c r="K10" s="131">
        <f t="shared" si="1"/>
        <v>7</v>
      </c>
      <c r="L10" s="131">
        <f t="shared" si="1"/>
        <v>0</v>
      </c>
      <c r="M10" s="131">
        <f t="shared" si="1"/>
        <v>0</v>
      </c>
      <c r="N10" s="131">
        <f t="shared" si="1"/>
        <v>67</v>
      </c>
      <c r="O10" s="131">
        <f t="shared" si="1"/>
        <v>70</v>
      </c>
      <c r="P10" s="131">
        <f t="shared" si="1"/>
        <v>137</v>
      </c>
      <c r="Q10" s="454" t="s">
        <v>254</v>
      </c>
    </row>
    <row r="11" spans="1:18" ht="13.5" thickTop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8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</sheetData>
  <mergeCells count="19">
    <mergeCell ref="N5:P5"/>
    <mergeCell ref="A1:Q1"/>
    <mergeCell ref="A2:Q2"/>
    <mergeCell ref="P3:Q3"/>
    <mergeCell ref="A4:A7"/>
    <mergeCell ref="B4:C4"/>
    <mergeCell ref="D4:E4"/>
    <mergeCell ref="F4:G4"/>
    <mergeCell ref="H4:I4"/>
    <mergeCell ref="J4:K4"/>
    <mergeCell ref="L4:M4"/>
    <mergeCell ref="N4:P4"/>
    <mergeCell ref="Q4:Q7"/>
    <mergeCell ref="B5:C5"/>
    <mergeCell ref="D5:E5"/>
    <mergeCell ref="F5:G5"/>
    <mergeCell ref="H5:I5"/>
    <mergeCell ref="J5:K5"/>
    <mergeCell ref="L5:M5"/>
  </mergeCells>
  <printOptions horizontalCentered="1"/>
  <pageMargins left="1" right="1" top="1.5" bottom="1" header="1.5" footer="1"/>
  <pageSetup paperSize="9" scale="85" orientation="landscape" r:id="rId1"/>
  <headerFooter alignWithMargins="0">
    <oddFooter xml:space="preserve">&amp;C&amp;12 43&amp;10
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24"/>
  <sheetViews>
    <sheetView rightToLeft="1" view="pageBreakPreview" zoomScale="80" zoomScaleNormal="75" zoomScaleSheetLayoutView="80" workbookViewId="0">
      <selection activeCell="E20" sqref="E20"/>
    </sheetView>
  </sheetViews>
  <sheetFormatPr defaultRowHeight="12.75"/>
  <cols>
    <col min="1" max="1" width="12.42578125" customWidth="1"/>
    <col min="2" max="2" width="7.5703125" customWidth="1"/>
    <col min="3" max="3" width="8.85546875" customWidth="1"/>
    <col min="4" max="4" width="8.7109375" customWidth="1"/>
    <col min="5" max="5" width="8.85546875" customWidth="1"/>
    <col min="6" max="6" width="8.5703125" customWidth="1"/>
    <col min="7" max="7" width="8.28515625" customWidth="1"/>
    <col min="8" max="8" width="9" customWidth="1"/>
    <col min="9" max="11" width="10" customWidth="1"/>
    <col min="12" max="12" width="8.140625" customWidth="1"/>
    <col min="13" max="13" width="9.5703125" customWidth="1"/>
    <col min="14" max="14" width="10" customWidth="1"/>
    <col min="15" max="15" width="16.42578125" customWidth="1"/>
  </cols>
  <sheetData>
    <row r="1" spans="1:15" s="1" customFormat="1" ht="19.5" customHeight="1">
      <c r="A1" s="639" t="s">
        <v>629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</row>
    <row r="2" spans="1:15" ht="30.75" customHeight="1">
      <c r="A2" s="690" t="s">
        <v>630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</row>
    <row r="3" spans="1:15" ht="24.75" customHeight="1" thickBot="1">
      <c r="A3" s="646" t="s">
        <v>719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197" t="s">
        <v>720</v>
      </c>
    </row>
    <row r="4" spans="1:15" ht="21" customHeight="1" thickTop="1">
      <c r="A4" s="691" t="s">
        <v>55</v>
      </c>
      <c r="B4" s="699" t="s">
        <v>59</v>
      </c>
      <c r="C4" s="699" t="s">
        <v>131</v>
      </c>
      <c r="D4" s="699"/>
      <c r="E4" s="699"/>
      <c r="F4" s="691" t="s">
        <v>50</v>
      </c>
      <c r="G4" s="691"/>
      <c r="H4" s="691"/>
      <c r="I4" s="691" t="s">
        <v>51</v>
      </c>
      <c r="J4" s="691"/>
      <c r="K4" s="691"/>
      <c r="L4" s="691" t="s">
        <v>60</v>
      </c>
      <c r="M4" s="691"/>
      <c r="N4" s="691"/>
      <c r="O4" s="894" t="s">
        <v>238</v>
      </c>
    </row>
    <row r="5" spans="1:15" ht="21" customHeight="1">
      <c r="A5" s="693"/>
      <c r="B5" s="692"/>
      <c r="C5" s="830" t="s">
        <v>353</v>
      </c>
      <c r="D5" s="830"/>
      <c r="E5" s="830"/>
      <c r="F5" s="689" t="s">
        <v>287</v>
      </c>
      <c r="G5" s="689"/>
      <c r="H5" s="689"/>
      <c r="I5" s="689" t="s">
        <v>268</v>
      </c>
      <c r="J5" s="689"/>
      <c r="K5" s="689"/>
      <c r="L5" s="689" t="s">
        <v>269</v>
      </c>
      <c r="M5" s="689"/>
      <c r="N5" s="689"/>
      <c r="O5" s="895"/>
    </row>
    <row r="6" spans="1:15" ht="19.5" customHeight="1">
      <c r="A6" s="693"/>
      <c r="B6" s="608" t="s">
        <v>352</v>
      </c>
      <c r="C6" s="605" t="s">
        <v>9</v>
      </c>
      <c r="D6" s="605" t="s">
        <v>10</v>
      </c>
      <c r="E6" s="606" t="s">
        <v>11</v>
      </c>
      <c r="F6" s="605" t="s">
        <v>9</v>
      </c>
      <c r="G6" s="605" t="s">
        <v>10</v>
      </c>
      <c r="H6" s="606" t="s">
        <v>11</v>
      </c>
      <c r="I6" s="605" t="s">
        <v>9</v>
      </c>
      <c r="J6" s="605" t="s">
        <v>10</v>
      </c>
      <c r="K6" s="606" t="s">
        <v>11</v>
      </c>
      <c r="L6" s="605" t="s">
        <v>9</v>
      </c>
      <c r="M6" s="605" t="s">
        <v>10</v>
      </c>
      <c r="N6" s="606" t="s">
        <v>11</v>
      </c>
      <c r="O6" s="895"/>
    </row>
    <row r="7" spans="1:15" ht="19.5" customHeight="1" thickBot="1">
      <c r="A7" s="607"/>
      <c r="B7" s="609"/>
      <c r="C7" s="355" t="s">
        <v>271</v>
      </c>
      <c r="D7" s="355" t="s">
        <v>272</v>
      </c>
      <c r="E7" s="355" t="s">
        <v>273</v>
      </c>
      <c r="F7" s="355" t="s">
        <v>271</v>
      </c>
      <c r="G7" s="355" t="s">
        <v>272</v>
      </c>
      <c r="H7" s="355" t="s">
        <v>273</v>
      </c>
      <c r="I7" s="355" t="s">
        <v>271</v>
      </c>
      <c r="J7" s="355" t="s">
        <v>272</v>
      </c>
      <c r="K7" s="355" t="s">
        <v>273</v>
      </c>
      <c r="L7" s="355" t="s">
        <v>271</v>
      </c>
      <c r="M7" s="355" t="s">
        <v>272</v>
      </c>
      <c r="N7" s="355" t="s">
        <v>273</v>
      </c>
      <c r="O7" s="610"/>
    </row>
    <row r="8" spans="1:15" ht="20.100000000000001" customHeight="1" thickTop="1">
      <c r="A8" s="148" t="s">
        <v>28</v>
      </c>
      <c r="B8" s="78">
        <v>3</v>
      </c>
      <c r="C8" s="313">
        <v>49</v>
      </c>
      <c r="D8" s="313">
        <v>21</v>
      </c>
      <c r="E8" s="78">
        <f>SUM(C8:D8)</f>
        <v>70</v>
      </c>
      <c r="F8" s="313">
        <v>50</v>
      </c>
      <c r="G8" s="313">
        <v>20</v>
      </c>
      <c r="H8" s="313">
        <f>SUM(F8:G8)</f>
        <v>70</v>
      </c>
      <c r="I8" s="611">
        <v>21</v>
      </c>
      <c r="J8" s="611">
        <v>7</v>
      </c>
      <c r="K8" s="611">
        <f t="shared" ref="K8:K22" si="0">SUM(I8:J8)</f>
        <v>28</v>
      </c>
      <c r="L8" s="313">
        <v>7</v>
      </c>
      <c r="M8" s="313">
        <v>9</v>
      </c>
      <c r="N8" s="78">
        <f>SUM(L8:M8)</f>
        <v>16</v>
      </c>
      <c r="O8" s="206" t="s">
        <v>239</v>
      </c>
    </row>
    <row r="9" spans="1:15" ht="20.100000000000001" customHeight="1">
      <c r="A9" s="146" t="s">
        <v>39</v>
      </c>
      <c r="B9" s="79">
        <v>1</v>
      </c>
      <c r="C9" s="79">
        <v>29</v>
      </c>
      <c r="D9" s="79">
        <v>21</v>
      </c>
      <c r="E9" s="79">
        <f>SUM(C9:D9)</f>
        <v>50</v>
      </c>
      <c r="F9" s="79">
        <v>2</v>
      </c>
      <c r="G9" s="79">
        <v>3</v>
      </c>
      <c r="H9" s="79">
        <f>SUM(F9:G9)</f>
        <v>5</v>
      </c>
      <c r="I9" s="578">
        <v>5</v>
      </c>
      <c r="J9" s="578">
        <v>5</v>
      </c>
      <c r="K9" s="578">
        <f t="shared" si="0"/>
        <v>10</v>
      </c>
      <c r="L9" s="79">
        <v>16</v>
      </c>
      <c r="M9" s="79">
        <v>9</v>
      </c>
      <c r="N9" s="79">
        <f>SUM(L9:M9)</f>
        <v>25</v>
      </c>
      <c r="O9" s="194" t="s">
        <v>240</v>
      </c>
    </row>
    <row r="10" spans="1:15" ht="20.100000000000001" customHeight="1">
      <c r="A10" s="146" t="s">
        <v>29</v>
      </c>
      <c r="B10" s="79">
        <v>2</v>
      </c>
      <c r="C10" s="79">
        <v>53</v>
      </c>
      <c r="D10" s="79">
        <v>26</v>
      </c>
      <c r="E10" s="228">
        <f t="shared" ref="E10:E22" si="1">SUM(C10:D10)</f>
        <v>79</v>
      </c>
      <c r="F10" s="79">
        <v>0</v>
      </c>
      <c r="G10" s="79">
        <v>0</v>
      </c>
      <c r="H10" s="228">
        <f t="shared" ref="H10:H22" si="2">SUM(F10:G10)</f>
        <v>0</v>
      </c>
      <c r="I10" s="578">
        <v>0</v>
      </c>
      <c r="J10" s="578">
        <v>0</v>
      </c>
      <c r="K10" s="578">
        <f t="shared" si="0"/>
        <v>0</v>
      </c>
      <c r="L10" s="79">
        <v>11</v>
      </c>
      <c r="M10" s="79">
        <v>17</v>
      </c>
      <c r="N10" s="228">
        <f t="shared" ref="N10:N22" si="3">SUM(L10:M10)</f>
        <v>28</v>
      </c>
      <c r="O10" s="194" t="s">
        <v>241</v>
      </c>
    </row>
    <row r="11" spans="1:15" ht="20.100000000000001" customHeight="1">
      <c r="A11" s="146" t="s">
        <v>40</v>
      </c>
      <c r="B11" s="79">
        <v>1</v>
      </c>
      <c r="C11" s="79">
        <v>36</v>
      </c>
      <c r="D11" s="79">
        <v>17</v>
      </c>
      <c r="E11" s="228">
        <f t="shared" si="1"/>
        <v>53</v>
      </c>
      <c r="F11" s="79">
        <v>3</v>
      </c>
      <c r="G11" s="79">
        <v>3</v>
      </c>
      <c r="H11" s="228">
        <f t="shared" si="2"/>
        <v>6</v>
      </c>
      <c r="I11" s="578">
        <v>1</v>
      </c>
      <c r="J11" s="578">
        <v>2</v>
      </c>
      <c r="K11" s="578">
        <f t="shared" si="0"/>
        <v>3</v>
      </c>
      <c r="L11" s="79">
        <v>5</v>
      </c>
      <c r="M11" s="79">
        <v>17</v>
      </c>
      <c r="N11" s="228">
        <f t="shared" si="3"/>
        <v>22</v>
      </c>
      <c r="O11" s="194" t="s">
        <v>242</v>
      </c>
    </row>
    <row r="12" spans="1:15" ht="20.100000000000001" customHeight="1">
      <c r="A12" s="146" t="s">
        <v>30</v>
      </c>
      <c r="B12" s="79">
        <v>24</v>
      </c>
      <c r="C12" s="79">
        <v>1078</v>
      </c>
      <c r="D12" s="79">
        <v>640</v>
      </c>
      <c r="E12" s="228">
        <f t="shared" si="1"/>
        <v>1718</v>
      </c>
      <c r="F12" s="578">
        <v>420</v>
      </c>
      <c r="G12" s="578">
        <v>203</v>
      </c>
      <c r="H12" s="578">
        <f t="shared" si="2"/>
        <v>623</v>
      </c>
      <c r="I12" s="578">
        <v>380</v>
      </c>
      <c r="J12" s="578">
        <v>170</v>
      </c>
      <c r="K12" s="578">
        <f t="shared" si="0"/>
        <v>550</v>
      </c>
      <c r="L12" s="578">
        <v>355</v>
      </c>
      <c r="M12" s="578">
        <v>451</v>
      </c>
      <c r="N12" s="578">
        <f t="shared" si="3"/>
        <v>806</v>
      </c>
      <c r="O12" s="194" t="s">
        <v>243</v>
      </c>
    </row>
    <row r="13" spans="1:15" ht="20.100000000000001" customHeight="1">
      <c r="A13" s="146" t="s">
        <v>41</v>
      </c>
      <c r="B13" s="79">
        <v>6</v>
      </c>
      <c r="C13" s="79">
        <v>84</v>
      </c>
      <c r="D13" s="79">
        <v>41</v>
      </c>
      <c r="E13" s="228">
        <f t="shared" si="1"/>
        <v>125</v>
      </c>
      <c r="F13" s="79">
        <v>88</v>
      </c>
      <c r="G13" s="79">
        <v>42</v>
      </c>
      <c r="H13" s="228">
        <f t="shared" si="2"/>
        <v>130</v>
      </c>
      <c r="I13" s="578">
        <v>20</v>
      </c>
      <c r="J13" s="578">
        <v>9</v>
      </c>
      <c r="K13" s="578">
        <f t="shared" si="0"/>
        <v>29</v>
      </c>
      <c r="L13" s="79">
        <v>45</v>
      </c>
      <c r="M13" s="79">
        <v>16</v>
      </c>
      <c r="N13" s="228">
        <f t="shared" si="3"/>
        <v>61</v>
      </c>
      <c r="O13" s="194" t="s">
        <v>244</v>
      </c>
    </row>
    <row r="14" spans="1:15" ht="20.100000000000001" customHeight="1">
      <c r="A14" s="146" t="s">
        <v>31</v>
      </c>
      <c r="B14" s="79">
        <v>2</v>
      </c>
      <c r="C14" s="79">
        <v>59</v>
      </c>
      <c r="D14" s="79">
        <v>32</v>
      </c>
      <c r="E14" s="228">
        <f t="shared" si="1"/>
        <v>91</v>
      </c>
      <c r="F14" s="79">
        <v>16</v>
      </c>
      <c r="G14" s="79">
        <v>10</v>
      </c>
      <c r="H14" s="228">
        <f t="shared" si="2"/>
        <v>26</v>
      </c>
      <c r="I14" s="578">
        <v>5</v>
      </c>
      <c r="J14" s="578">
        <v>2</v>
      </c>
      <c r="K14" s="578">
        <f t="shared" si="0"/>
        <v>7</v>
      </c>
      <c r="L14" s="79">
        <v>11</v>
      </c>
      <c r="M14" s="79">
        <v>31</v>
      </c>
      <c r="N14" s="228">
        <f t="shared" si="3"/>
        <v>42</v>
      </c>
      <c r="O14" s="194" t="s">
        <v>245</v>
      </c>
    </row>
    <row r="15" spans="1:15" ht="20.100000000000001" customHeight="1">
      <c r="A15" s="146" t="s">
        <v>32</v>
      </c>
      <c r="B15" s="79">
        <v>2</v>
      </c>
      <c r="C15" s="79">
        <v>68</v>
      </c>
      <c r="D15" s="79">
        <v>58</v>
      </c>
      <c r="E15" s="228">
        <f t="shared" si="1"/>
        <v>126</v>
      </c>
      <c r="F15" s="79">
        <v>10</v>
      </c>
      <c r="G15" s="79">
        <v>12</v>
      </c>
      <c r="H15" s="228">
        <f t="shared" si="2"/>
        <v>22</v>
      </c>
      <c r="I15" s="578">
        <v>13</v>
      </c>
      <c r="J15" s="578">
        <v>10</v>
      </c>
      <c r="K15" s="578">
        <f t="shared" si="0"/>
        <v>23</v>
      </c>
      <c r="L15" s="79">
        <v>17</v>
      </c>
      <c r="M15" s="79">
        <v>31</v>
      </c>
      <c r="N15" s="228">
        <f t="shared" si="3"/>
        <v>48</v>
      </c>
      <c r="O15" s="194" t="s">
        <v>246</v>
      </c>
    </row>
    <row r="16" spans="1:15" ht="20.100000000000001" customHeight="1">
      <c r="A16" s="146" t="s">
        <v>33</v>
      </c>
      <c r="B16" s="79">
        <v>5</v>
      </c>
      <c r="C16" s="79">
        <v>178</v>
      </c>
      <c r="D16" s="79">
        <v>116</v>
      </c>
      <c r="E16" s="228">
        <f t="shared" si="1"/>
        <v>294</v>
      </c>
      <c r="F16" s="79">
        <v>20</v>
      </c>
      <c r="G16" s="79">
        <v>13</v>
      </c>
      <c r="H16" s="228">
        <f t="shared" si="2"/>
        <v>33</v>
      </c>
      <c r="I16" s="578">
        <v>17</v>
      </c>
      <c r="J16" s="578">
        <v>8</v>
      </c>
      <c r="K16" s="578">
        <f t="shared" si="0"/>
        <v>25</v>
      </c>
      <c r="L16" s="79">
        <v>45</v>
      </c>
      <c r="M16" s="79">
        <v>67</v>
      </c>
      <c r="N16" s="228">
        <f t="shared" si="3"/>
        <v>112</v>
      </c>
      <c r="O16" s="194" t="s">
        <v>247</v>
      </c>
    </row>
    <row r="17" spans="1:15" ht="20.100000000000001" customHeight="1">
      <c r="A17" s="87" t="s">
        <v>21</v>
      </c>
      <c r="B17" s="79">
        <v>3</v>
      </c>
      <c r="C17" s="79">
        <v>102</v>
      </c>
      <c r="D17" s="79">
        <v>59</v>
      </c>
      <c r="E17" s="228">
        <f t="shared" si="1"/>
        <v>161</v>
      </c>
      <c r="F17" s="79">
        <v>24</v>
      </c>
      <c r="G17" s="79">
        <v>22</v>
      </c>
      <c r="H17" s="228">
        <f t="shared" si="2"/>
        <v>46</v>
      </c>
      <c r="I17" s="578">
        <v>14</v>
      </c>
      <c r="J17" s="578">
        <v>8</v>
      </c>
      <c r="K17" s="578">
        <f t="shared" si="0"/>
        <v>22</v>
      </c>
      <c r="L17" s="79">
        <v>29</v>
      </c>
      <c r="M17" s="79">
        <v>63</v>
      </c>
      <c r="N17" s="228">
        <f t="shared" si="3"/>
        <v>92</v>
      </c>
      <c r="O17" s="91" t="s">
        <v>248</v>
      </c>
    </row>
    <row r="18" spans="1:15" ht="20.100000000000001" customHeight="1">
      <c r="A18" s="146" t="s">
        <v>22</v>
      </c>
      <c r="B18" s="79">
        <v>4</v>
      </c>
      <c r="C18" s="79">
        <v>87</v>
      </c>
      <c r="D18" s="79">
        <v>37</v>
      </c>
      <c r="E18" s="228">
        <f t="shared" si="1"/>
        <v>124</v>
      </c>
      <c r="F18" s="79">
        <v>7</v>
      </c>
      <c r="G18" s="79">
        <v>4</v>
      </c>
      <c r="H18" s="228">
        <f t="shared" si="2"/>
        <v>11</v>
      </c>
      <c r="I18" s="578">
        <v>3</v>
      </c>
      <c r="J18" s="578">
        <v>1</v>
      </c>
      <c r="K18" s="578">
        <f t="shared" si="0"/>
        <v>4</v>
      </c>
      <c r="L18" s="79">
        <v>30</v>
      </c>
      <c r="M18" s="79">
        <v>49</v>
      </c>
      <c r="N18" s="228">
        <f t="shared" si="3"/>
        <v>79</v>
      </c>
      <c r="O18" s="194" t="s">
        <v>249</v>
      </c>
    </row>
    <row r="19" spans="1:15" ht="20.100000000000001" customHeight="1">
      <c r="A19" s="146" t="s">
        <v>34</v>
      </c>
      <c r="B19" s="79">
        <v>1</v>
      </c>
      <c r="C19" s="79">
        <v>27</v>
      </c>
      <c r="D19" s="79">
        <v>26</v>
      </c>
      <c r="E19" s="228">
        <f t="shared" si="1"/>
        <v>53</v>
      </c>
      <c r="F19" s="79">
        <v>7</v>
      </c>
      <c r="G19" s="79">
        <v>3</v>
      </c>
      <c r="H19" s="228">
        <f t="shared" si="2"/>
        <v>10</v>
      </c>
      <c r="I19" s="578">
        <v>2</v>
      </c>
      <c r="J19" s="578">
        <v>0</v>
      </c>
      <c r="K19" s="578">
        <f t="shared" si="0"/>
        <v>2</v>
      </c>
      <c r="L19" s="79">
        <v>8</v>
      </c>
      <c r="M19" s="79">
        <v>15</v>
      </c>
      <c r="N19" s="228">
        <f t="shared" si="3"/>
        <v>23</v>
      </c>
      <c r="O19" s="194" t="s">
        <v>250</v>
      </c>
    </row>
    <row r="20" spans="1:15" ht="20.100000000000001" customHeight="1">
      <c r="A20" s="146" t="s">
        <v>35</v>
      </c>
      <c r="B20" s="79">
        <v>4</v>
      </c>
      <c r="C20" s="79">
        <v>85</v>
      </c>
      <c r="D20" s="79">
        <v>40</v>
      </c>
      <c r="E20" s="228">
        <f t="shared" si="1"/>
        <v>125</v>
      </c>
      <c r="F20" s="79">
        <v>23</v>
      </c>
      <c r="G20" s="79">
        <v>9</v>
      </c>
      <c r="H20" s="228">
        <f t="shared" si="2"/>
        <v>32</v>
      </c>
      <c r="I20" s="578">
        <v>6</v>
      </c>
      <c r="J20" s="578">
        <v>3</v>
      </c>
      <c r="K20" s="578">
        <f t="shared" si="0"/>
        <v>9</v>
      </c>
      <c r="L20" s="79">
        <v>21</v>
      </c>
      <c r="M20" s="79">
        <v>39</v>
      </c>
      <c r="N20" s="228">
        <f t="shared" si="3"/>
        <v>60</v>
      </c>
      <c r="O20" s="194" t="s">
        <v>251</v>
      </c>
    </row>
    <row r="21" spans="1:15" ht="20.100000000000001" customHeight="1">
      <c r="A21" s="146" t="s">
        <v>36</v>
      </c>
      <c r="B21" s="79">
        <v>1</v>
      </c>
      <c r="C21" s="79">
        <v>47</v>
      </c>
      <c r="D21" s="79">
        <v>34</v>
      </c>
      <c r="E21" s="228">
        <f t="shared" si="1"/>
        <v>81</v>
      </c>
      <c r="F21" s="79">
        <v>7</v>
      </c>
      <c r="G21" s="79">
        <v>5</v>
      </c>
      <c r="H21" s="228">
        <f t="shared" si="2"/>
        <v>12</v>
      </c>
      <c r="I21" s="578">
        <v>9</v>
      </c>
      <c r="J21" s="578">
        <v>3</v>
      </c>
      <c r="K21" s="578">
        <f t="shared" si="0"/>
        <v>12</v>
      </c>
      <c r="L21" s="79">
        <v>13</v>
      </c>
      <c r="M21" s="79">
        <v>22</v>
      </c>
      <c r="N21" s="228">
        <f t="shared" si="3"/>
        <v>35</v>
      </c>
      <c r="O21" s="194" t="s">
        <v>252</v>
      </c>
    </row>
    <row r="22" spans="1:15" ht="20.100000000000001" customHeight="1" thickBot="1">
      <c r="A22" s="147" t="s">
        <v>37</v>
      </c>
      <c r="B22" s="80">
        <v>2</v>
      </c>
      <c r="C22" s="80">
        <v>106</v>
      </c>
      <c r="D22" s="80">
        <v>72</v>
      </c>
      <c r="E22" s="228">
        <f t="shared" si="1"/>
        <v>178</v>
      </c>
      <c r="F22" s="80">
        <v>21</v>
      </c>
      <c r="G22" s="80">
        <v>11</v>
      </c>
      <c r="H22" s="228">
        <f t="shared" si="2"/>
        <v>32</v>
      </c>
      <c r="I22" s="80">
        <v>16</v>
      </c>
      <c r="J22" s="80">
        <v>4</v>
      </c>
      <c r="K22" s="80">
        <f t="shared" si="0"/>
        <v>20</v>
      </c>
      <c r="L22" s="80">
        <v>8</v>
      </c>
      <c r="M22" s="80">
        <v>24</v>
      </c>
      <c r="N22" s="228">
        <f t="shared" si="3"/>
        <v>32</v>
      </c>
      <c r="O22" s="192" t="s">
        <v>253</v>
      </c>
    </row>
    <row r="23" spans="1:15" ht="20.100000000000001" customHeight="1" thickTop="1" thickBot="1">
      <c r="A23" s="119" t="s">
        <v>0</v>
      </c>
      <c r="B23" s="58">
        <f>SUM(B8:B22)</f>
        <v>61</v>
      </c>
      <c r="C23" s="58">
        <f t="shared" ref="C23:N23" si="4">SUM(C8:C22)</f>
        <v>2088</v>
      </c>
      <c r="D23" s="58">
        <f t="shared" si="4"/>
        <v>1240</v>
      </c>
      <c r="E23" s="58">
        <f t="shared" si="4"/>
        <v>3328</v>
      </c>
      <c r="F23" s="58">
        <f t="shared" si="4"/>
        <v>698</v>
      </c>
      <c r="G23" s="58">
        <f t="shared" si="4"/>
        <v>360</v>
      </c>
      <c r="H23" s="58">
        <f t="shared" si="4"/>
        <v>1058</v>
      </c>
      <c r="I23" s="58">
        <f>SUM(I8:I22)</f>
        <v>512</v>
      </c>
      <c r="J23" s="58">
        <f>SUM(J8:J22)</f>
        <v>232</v>
      </c>
      <c r="K23" s="58">
        <f>SUM(K8:K22)</f>
        <v>744</v>
      </c>
      <c r="L23" s="58">
        <f t="shared" si="4"/>
        <v>621</v>
      </c>
      <c r="M23" s="58">
        <f t="shared" si="4"/>
        <v>860</v>
      </c>
      <c r="N23" s="58">
        <f t="shared" si="4"/>
        <v>1481</v>
      </c>
      <c r="O23" s="158" t="s">
        <v>254</v>
      </c>
    </row>
    <row r="24" spans="1:15" ht="13.5" thickTop="1">
      <c r="A24" s="893"/>
      <c r="B24" s="893"/>
      <c r="C24" s="893"/>
      <c r="D24" s="893"/>
      <c r="E24" s="893"/>
      <c r="O24" s="7"/>
    </row>
  </sheetData>
  <mergeCells count="15">
    <mergeCell ref="A1:O1"/>
    <mergeCell ref="A2:O2"/>
    <mergeCell ref="A24:E24"/>
    <mergeCell ref="C5:E5"/>
    <mergeCell ref="F5:H5"/>
    <mergeCell ref="L5:N5"/>
    <mergeCell ref="B4:B5"/>
    <mergeCell ref="A3:N3"/>
    <mergeCell ref="O4:O6"/>
    <mergeCell ref="C4:E4"/>
    <mergeCell ref="F4:H4"/>
    <mergeCell ref="L4:N4"/>
    <mergeCell ref="A4:A6"/>
    <mergeCell ref="I4:K4"/>
    <mergeCell ref="I5:K5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45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AE31"/>
  <sheetViews>
    <sheetView rightToLeft="1" view="pageBreakPreview" zoomScale="80" zoomScaleNormal="75" zoomScaleSheetLayoutView="80" workbookViewId="0">
      <selection sqref="A1:AB1"/>
    </sheetView>
  </sheetViews>
  <sheetFormatPr defaultRowHeight="12.75"/>
  <cols>
    <col min="1" max="1" width="11.7109375" customWidth="1"/>
    <col min="2" max="2" width="8.42578125" customWidth="1"/>
    <col min="3" max="3" width="6.42578125" customWidth="1"/>
    <col min="4" max="4" width="6" customWidth="1"/>
    <col min="5" max="5" width="4.5703125" customWidth="1"/>
    <col min="6" max="8" width="5.7109375" customWidth="1"/>
    <col min="9" max="9" width="5.5703125" customWidth="1"/>
    <col min="10" max="10" width="5.28515625" customWidth="1"/>
    <col min="11" max="12" width="5.5703125" customWidth="1"/>
    <col min="13" max="13" width="5.7109375" customWidth="1"/>
    <col min="14" max="14" width="4.42578125" customWidth="1"/>
    <col min="15" max="15" width="5" customWidth="1"/>
    <col min="16" max="16" width="5.7109375" customWidth="1"/>
    <col min="17" max="18" width="5.5703125" customWidth="1"/>
    <col min="19" max="19" width="4.85546875" customWidth="1"/>
    <col min="20" max="20" width="5.42578125" customWidth="1"/>
    <col min="21" max="21" width="5" customWidth="1"/>
    <col min="22" max="22" width="4.5703125" customWidth="1"/>
    <col min="23" max="23" width="4.42578125" customWidth="1"/>
    <col min="24" max="24" width="6" customWidth="1"/>
    <col min="25" max="25" width="4.85546875" customWidth="1"/>
    <col min="26" max="26" width="7.42578125" customWidth="1"/>
    <col min="27" max="27" width="7" customWidth="1"/>
    <col min="28" max="28" width="7.28515625" customWidth="1"/>
    <col min="29" max="29" width="15.140625" customWidth="1"/>
    <col min="30" max="31" width="3.7109375" customWidth="1"/>
    <col min="32" max="33" width="5.7109375" customWidth="1"/>
  </cols>
  <sheetData>
    <row r="1" spans="1:31" s="1" customFormat="1" ht="16.5" customHeight="1">
      <c r="A1" s="682"/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2"/>
      <c r="U1" s="682"/>
      <c r="V1" s="682"/>
      <c r="W1" s="682"/>
      <c r="X1" s="682"/>
      <c r="Y1" s="682"/>
      <c r="Z1" s="682"/>
      <c r="AA1" s="682"/>
      <c r="AB1" s="682"/>
    </row>
    <row r="2" spans="1:31" s="22" customFormat="1" ht="22.5" customHeight="1">
      <c r="A2" s="682" t="s">
        <v>631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2"/>
      <c r="AC2" s="682"/>
      <c r="AD2" s="17"/>
      <c r="AE2" s="17"/>
    </row>
    <row r="3" spans="1:31" s="22" customFormat="1" ht="22.5" customHeight="1">
      <c r="A3" s="640" t="s">
        <v>632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  <c r="W3" s="640"/>
      <c r="X3" s="640"/>
      <c r="Y3" s="640"/>
      <c r="Z3" s="640"/>
      <c r="AA3" s="640"/>
      <c r="AB3" s="640"/>
      <c r="AC3" s="640"/>
      <c r="AD3" s="17"/>
      <c r="AE3" s="17"/>
    </row>
    <row r="4" spans="1:31" s="22" customFormat="1" ht="20.25" customHeight="1" thickBot="1">
      <c r="A4" s="205" t="s">
        <v>229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16"/>
      <c r="AC4" s="218" t="s">
        <v>351</v>
      </c>
      <c r="AD4" s="219"/>
      <c r="AE4" s="17"/>
    </row>
    <row r="5" spans="1:31" s="23" customFormat="1" ht="25.5" customHeight="1" thickTop="1">
      <c r="A5" s="878" t="s">
        <v>1</v>
      </c>
      <c r="B5" s="835" t="s">
        <v>808</v>
      </c>
      <c r="C5" s="835"/>
      <c r="D5" s="846" t="s">
        <v>824</v>
      </c>
      <c r="E5" s="846"/>
      <c r="F5" s="846" t="s">
        <v>825</v>
      </c>
      <c r="G5" s="846"/>
      <c r="H5" s="846" t="s">
        <v>826</v>
      </c>
      <c r="I5" s="846"/>
      <c r="J5" s="846" t="s">
        <v>827</v>
      </c>
      <c r="K5" s="846"/>
      <c r="L5" s="846" t="s">
        <v>828</v>
      </c>
      <c r="M5" s="846"/>
      <c r="N5" s="846" t="s">
        <v>829</v>
      </c>
      <c r="O5" s="846"/>
      <c r="P5" s="846" t="s">
        <v>830</v>
      </c>
      <c r="Q5" s="846"/>
      <c r="R5" s="846" t="s">
        <v>831</v>
      </c>
      <c r="S5" s="846"/>
      <c r="T5" s="846" t="s">
        <v>832</v>
      </c>
      <c r="U5" s="846"/>
      <c r="V5" s="846" t="s">
        <v>833</v>
      </c>
      <c r="W5" s="846"/>
      <c r="X5" s="891" t="s">
        <v>132</v>
      </c>
      <c r="Y5" s="891"/>
      <c r="Z5" s="878" t="s">
        <v>0</v>
      </c>
      <c r="AA5" s="878"/>
      <c r="AB5" s="878"/>
      <c r="AC5" s="754" t="s">
        <v>238</v>
      </c>
    </row>
    <row r="6" spans="1:31" s="23" customFormat="1" ht="29.25" customHeight="1">
      <c r="A6" s="879"/>
      <c r="B6" s="896" t="s">
        <v>823</v>
      </c>
      <c r="C6" s="896"/>
      <c r="D6" s="869"/>
      <c r="E6" s="869"/>
      <c r="F6" s="869"/>
      <c r="G6" s="869"/>
      <c r="H6" s="869"/>
      <c r="I6" s="869"/>
      <c r="J6" s="869"/>
      <c r="K6" s="869"/>
      <c r="L6" s="869"/>
      <c r="M6" s="869"/>
      <c r="N6" s="869"/>
      <c r="O6" s="869"/>
      <c r="P6" s="869"/>
      <c r="Q6" s="869"/>
      <c r="R6" s="869"/>
      <c r="S6" s="869"/>
      <c r="T6" s="869"/>
      <c r="U6" s="869"/>
      <c r="V6" s="869"/>
      <c r="W6" s="869"/>
      <c r="X6" s="898" t="s">
        <v>493</v>
      </c>
      <c r="Y6" s="898"/>
      <c r="Z6" s="899" t="s">
        <v>254</v>
      </c>
      <c r="AA6" s="692"/>
      <c r="AB6" s="692"/>
      <c r="AC6" s="832"/>
    </row>
    <row r="7" spans="1:31" ht="24" customHeight="1">
      <c r="A7" s="879"/>
      <c r="B7" s="124" t="s">
        <v>9</v>
      </c>
      <c r="C7" s="124" t="s">
        <v>10</v>
      </c>
      <c r="D7" s="124" t="s">
        <v>9</v>
      </c>
      <c r="E7" s="124" t="s">
        <v>10</v>
      </c>
      <c r="F7" s="124" t="s">
        <v>9</v>
      </c>
      <c r="G7" s="124" t="s">
        <v>10</v>
      </c>
      <c r="H7" s="124" t="s">
        <v>9</v>
      </c>
      <c r="I7" s="124" t="s">
        <v>10</v>
      </c>
      <c r="J7" s="124" t="s">
        <v>9</v>
      </c>
      <c r="K7" s="124" t="s">
        <v>10</v>
      </c>
      <c r="L7" s="124" t="s">
        <v>9</v>
      </c>
      <c r="M7" s="124" t="s">
        <v>10</v>
      </c>
      <c r="N7" s="124" t="s">
        <v>9</v>
      </c>
      <c r="O7" s="124" t="s">
        <v>10</v>
      </c>
      <c r="P7" s="124" t="s">
        <v>9</v>
      </c>
      <c r="Q7" s="124" t="s">
        <v>10</v>
      </c>
      <c r="R7" s="124" t="s">
        <v>9</v>
      </c>
      <c r="S7" s="124" t="s">
        <v>10</v>
      </c>
      <c r="T7" s="124" t="s">
        <v>9</v>
      </c>
      <c r="U7" s="124" t="s">
        <v>10</v>
      </c>
      <c r="V7" s="124" t="s">
        <v>9</v>
      </c>
      <c r="W7" s="124" t="s">
        <v>10</v>
      </c>
      <c r="X7" s="124" t="s">
        <v>9</v>
      </c>
      <c r="Y7" s="124" t="s">
        <v>10</v>
      </c>
      <c r="Z7" s="124" t="s">
        <v>9</v>
      </c>
      <c r="AA7" s="124" t="s">
        <v>10</v>
      </c>
      <c r="AB7" s="124" t="s">
        <v>11</v>
      </c>
      <c r="AC7" s="832"/>
    </row>
    <row r="8" spans="1:31" ht="21" customHeight="1" thickBot="1">
      <c r="A8" s="879"/>
      <c r="B8" s="212" t="s">
        <v>271</v>
      </c>
      <c r="C8" s="212" t="s">
        <v>272</v>
      </c>
      <c r="D8" s="212" t="s">
        <v>271</v>
      </c>
      <c r="E8" s="212" t="s">
        <v>272</v>
      </c>
      <c r="F8" s="212" t="s">
        <v>271</v>
      </c>
      <c r="G8" s="212" t="s">
        <v>272</v>
      </c>
      <c r="H8" s="212" t="s">
        <v>271</v>
      </c>
      <c r="I8" s="212" t="s">
        <v>272</v>
      </c>
      <c r="J8" s="212" t="s">
        <v>271</v>
      </c>
      <c r="K8" s="212" t="s">
        <v>272</v>
      </c>
      <c r="L8" s="212" t="s">
        <v>271</v>
      </c>
      <c r="M8" s="212" t="s">
        <v>272</v>
      </c>
      <c r="N8" s="212" t="s">
        <v>271</v>
      </c>
      <c r="O8" s="212" t="s">
        <v>272</v>
      </c>
      <c r="P8" s="212" t="s">
        <v>271</v>
      </c>
      <c r="Q8" s="212" t="s">
        <v>272</v>
      </c>
      <c r="R8" s="212" t="s">
        <v>271</v>
      </c>
      <c r="S8" s="212" t="s">
        <v>272</v>
      </c>
      <c r="T8" s="212" t="s">
        <v>271</v>
      </c>
      <c r="U8" s="212" t="s">
        <v>272</v>
      </c>
      <c r="V8" s="212" t="s">
        <v>271</v>
      </c>
      <c r="W8" s="212" t="s">
        <v>272</v>
      </c>
      <c r="X8" s="212" t="s">
        <v>271</v>
      </c>
      <c r="Y8" s="212" t="s">
        <v>272</v>
      </c>
      <c r="Z8" s="212" t="s">
        <v>271</v>
      </c>
      <c r="AA8" s="212" t="s">
        <v>272</v>
      </c>
      <c r="AB8" s="212" t="s">
        <v>273</v>
      </c>
      <c r="AC8" s="897"/>
    </row>
    <row r="9" spans="1:31" ht="28.5" customHeight="1" thickTop="1">
      <c r="A9" s="128" t="s">
        <v>28</v>
      </c>
      <c r="B9" s="286">
        <v>0</v>
      </c>
      <c r="C9" s="286">
        <v>0</v>
      </c>
      <c r="D9" s="286">
        <v>0</v>
      </c>
      <c r="E9" s="286">
        <v>2</v>
      </c>
      <c r="F9" s="286">
        <v>11</v>
      </c>
      <c r="G9" s="286">
        <v>6</v>
      </c>
      <c r="H9" s="286">
        <v>10</v>
      </c>
      <c r="I9" s="613">
        <v>4</v>
      </c>
      <c r="J9" s="613">
        <v>14</v>
      </c>
      <c r="K9" s="613">
        <v>3</v>
      </c>
      <c r="L9" s="613">
        <v>8</v>
      </c>
      <c r="M9" s="613">
        <v>4</v>
      </c>
      <c r="N9" s="613">
        <v>2</v>
      </c>
      <c r="O9" s="613">
        <v>1</v>
      </c>
      <c r="P9" s="613">
        <v>4</v>
      </c>
      <c r="Q9" s="613">
        <v>1</v>
      </c>
      <c r="R9" s="613">
        <v>0</v>
      </c>
      <c r="S9" s="613">
        <v>0</v>
      </c>
      <c r="T9" s="613">
        <v>0</v>
      </c>
      <c r="U9" s="613">
        <v>0</v>
      </c>
      <c r="V9" s="613">
        <v>0</v>
      </c>
      <c r="W9" s="286">
        <v>0</v>
      </c>
      <c r="X9" s="286">
        <v>0</v>
      </c>
      <c r="Y9" s="286">
        <v>0</v>
      </c>
      <c r="Z9" s="286">
        <f t="shared" ref="Z9" si="0">SUM(X9,V9,T9,R9,P9,N9,L9,J9,H9,F9,D9,B9)</f>
        <v>49</v>
      </c>
      <c r="AA9" s="286">
        <f t="shared" ref="AA9" si="1">SUM(Y9,W9,U9,S9,Q9,O9,M9,K9,I9,G9,E9,C9)</f>
        <v>21</v>
      </c>
      <c r="AB9" s="286">
        <f t="shared" ref="AB9" si="2">SUM(Z9:AA9)</f>
        <v>70</v>
      </c>
      <c r="AC9" s="208" t="s">
        <v>239</v>
      </c>
    </row>
    <row r="10" spans="1:31" ht="25.5" customHeight="1">
      <c r="A10" s="130" t="s">
        <v>13</v>
      </c>
      <c r="B10" s="157">
        <v>1</v>
      </c>
      <c r="C10" s="157">
        <v>1</v>
      </c>
      <c r="D10" s="157">
        <v>5</v>
      </c>
      <c r="E10" s="157">
        <v>3</v>
      </c>
      <c r="F10" s="157">
        <v>11</v>
      </c>
      <c r="G10" s="157">
        <v>8</v>
      </c>
      <c r="H10" s="157">
        <v>8</v>
      </c>
      <c r="I10" s="132">
        <v>6</v>
      </c>
      <c r="J10" s="132">
        <v>4</v>
      </c>
      <c r="K10" s="132">
        <v>3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57">
        <v>0</v>
      </c>
      <c r="Y10" s="157">
        <v>0</v>
      </c>
      <c r="Z10" s="132">
        <f t="shared" ref="Z10" si="3">SUM(X10,V10,T10,R10,P10,N10,L10,J10,H10,F10,D10,B10)</f>
        <v>29</v>
      </c>
      <c r="AA10" s="132">
        <f t="shared" ref="AA10" si="4">SUM(Y10,W10,U10,S10,Q10,O10,M10,K10,I10,G10,E10,C10)</f>
        <v>21</v>
      </c>
      <c r="AB10" s="132">
        <f t="shared" ref="AB10" si="5">SUM(Z10:AA10)</f>
        <v>50</v>
      </c>
      <c r="AC10" s="200" t="s">
        <v>240</v>
      </c>
    </row>
    <row r="11" spans="1:31" ht="24.75" customHeight="1">
      <c r="A11" s="130" t="s">
        <v>29</v>
      </c>
      <c r="B11" s="132">
        <v>0</v>
      </c>
      <c r="C11" s="132">
        <v>4</v>
      </c>
      <c r="D11" s="132">
        <v>3</v>
      </c>
      <c r="E11" s="132">
        <v>1</v>
      </c>
      <c r="F11" s="132">
        <v>11</v>
      </c>
      <c r="G11" s="132">
        <v>3</v>
      </c>
      <c r="H11" s="132">
        <v>17</v>
      </c>
      <c r="I11" s="132">
        <v>12</v>
      </c>
      <c r="J11" s="132">
        <v>21</v>
      </c>
      <c r="K11" s="132">
        <v>6</v>
      </c>
      <c r="L11" s="132">
        <v>1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57">
        <v>0</v>
      </c>
      <c r="Y11" s="157">
        <v>0</v>
      </c>
      <c r="Z11" s="132">
        <f t="shared" ref="Z11:Z13" si="6">SUM(X11,V11,T11,R11,P11,N11,L11,J11,H11,F11,D11,B11)</f>
        <v>53</v>
      </c>
      <c r="AA11" s="132">
        <f t="shared" ref="AA11:AA13" si="7">SUM(Y11,W11,U11,S11,Q11,O11,M11,K11,I11,G11,E11,C11)</f>
        <v>26</v>
      </c>
      <c r="AB11" s="132">
        <f t="shared" ref="AB11:AB13" si="8">SUM(Z11:AA11)</f>
        <v>79</v>
      </c>
      <c r="AC11" s="200" t="s">
        <v>241</v>
      </c>
    </row>
    <row r="12" spans="1:31" ht="24.75" customHeight="1">
      <c r="A12" s="130" t="s">
        <v>15</v>
      </c>
      <c r="B12" s="132">
        <v>0</v>
      </c>
      <c r="C12" s="132">
        <v>0</v>
      </c>
      <c r="D12" s="132">
        <v>0</v>
      </c>
      <c r="E12" s="132">
        <v>0</v>
      </c>
      <c r="F12" s="132">
        <v>19</v>
      </c>
      <c r="G12" s="132">
        <v>8</v>
      </c>
      <c r="H12" s="132">
        <v>13</v>
      </c>
      <c r="I12" s="132">
        <v>3</v>
      </c>
      <c r="J12" s="132">
        <v>3</v>
      </c>
      <c r="K12" s="132">
        <v>4</v>
      </c>
      <c r="L12" s="132">
        <v>1</v>
      </c>
      <c r="M12" s="132">
        <v>2</v>
      </c>
      <c r="N12" s="132">
        <v>0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0</v>
      </c>
      <c r="W12" s="132">
        <v>0</v>
      </c>
      <c r="X12" s="157">
        <v>0</v>
      </c>
      <c r="Y12" s="157">
        <v>0</v>
      </c>
      <c r="Z12" s="132">
        <f t="shared" si="6"/>
        <v>36</v>
      </c>
      <c r="AA12" s="132">
        <f t="shared" si="7"/>
        <v>17</v>
      </c>
      <c r="AB12" s="132">
        <f t="shared" si="8"/>
        <v>53</v>
      </c>
      <c r="AC12" s="200" t="s">
        <v>242</v>
      </c>
    </row>
    <row r="13" spans="1:31" ht="28.5" customHeight="1">
      <c r="A13" s="130" t="s">
        <v>30</v>
      </c>
      <c r="B13" s="132">
        <v>0</v>
      </c>
      <c r="C13" s="132">
        <v>0</v>
      </c>
      <c r="D13" s="132">
        <v>30</v>
      </c>
      <c r="E13" s="132">
        <v>18</v>
      </c>
      <c r="F13" s="132">
        <v>253</v>
      </c>
      <c r="G13" s="132">
        <v>169</v>
      </c>
      <c r="H13" s="132">
        <v>351</v>
      </c>
      <c r="I13" s="132">
        <v>194</v>
      </c>
      <c r="J13" s="132">
        <v>250</v>
      </c>
      <c r="K13" s="132">
        <v>147</v>
      </c>
      <c r="L13" s="132">
        <v>82</v>
      </c>
      <c r="M13" s="132">
        <v>68</v>
      </c>
      <c r="N13" s="132">
        <v>15</v>
      </c>
      <c r="O13" s="132">
        <v>14</v>
      </c>
      <c r="P13" s="132">
        <v>24</v>
      </c>
      <c r="Q13" s="132">
        <v>7</v>
      </c>
      <c r="R13" s="132">
        <v>29</v>
      </c>
      <c r="S13" s="132">
        <v>13</v>
      </c>
      <c r="T13" s="132">
        <v>20</v>
      </c>
      <c r="U13" s="132">
        <v>4</v>
      </c>
      <c r="V13" s="132">
        <v>23</v>
      </c>
      <c r="W13" s="132">
        <v>6</v>
      </c>
      <c r="X13" s="132">
        <v>1</v>
      </c>
      <c r="Y13" s="132">
        <v>0</v>
      </c>
      <c r="Z13" s="132">
        <f t="shared" si="6"/>
        <v>1078</v>
      </c>
      <c r="AA13" s="132">
        <f t="shared" si="7"/>
        <v>640</v>
      </c>
      <c r="AB13" s="132">
        <f t="shared" si="8"/>
        <v>1718</v>
      </c>
      <c r="AC13" s="200" t="s">
        <v>243</v>
      </c>
    </row>
    <row r="14" spans="1:31" ht="28.5" customHeight="1">
      <c r="A14" s="130" t="s">
        <v>133</v>
      </c>
      <c r="B14" s="157">
        <v>0</v>
      </c>
      <c r="C14" s="157">
        <v>0</v>
      </c>
      <c r="D14" s="157">
        <v>7</v>
      </c>
      <c r="E14" s="157">
        <v>0</v>
      </c>
      <c r="F14" s="157">
        <v>28</v>
      </c>
      <c r="G14" s="157">
        <v>15</v>
      </c>
      <c r="H14" s="157">
        <v>27</v>
      </c>
      <c r="I14" s="157">
        <v>13</v>
      </c>
      <c r="J14" s="157">
        <v>12</v>
      </c>
      <c r="K14" s="157">
        <v>8</v>
      </c>
      <c r="L14" s="157">
        <v>7</v>
      </c>
      <c r="M14" s="157">
        <v>3</v>
      </c>
      <c r="N14" s="157">
        <v>1</v>
      </c>
      <c r="O14" s="157">
        <v>1</v>
      </c>
      <c r="P14" s="157">
        <v>2</v>
      </c>
      <c r="Q14" s="157">
        <v>1</v>
      </c>
      <c r="R14" s="157">
        <v>0</v>
      </c>
      <c r="S14" s="157">
        <v>0</v>
      </c>
      <c r="T14" s="157">
        <v>0</v>
      </c>
      <c r="U14" s="157">
        <v>0</v>
      </c>
      <c r="V14" s="157">
        <v>0</v>
      </c>
      <c r="W14" s="157">
        <v>0</v>
      </c>
      <c r="X14" s="157">
        <v>0</v>
      </c>
      <c r="Y14" s="157">
        <v>0</v>
      </c>
      <c r="Z14" s="132">
        <f t="shared" ref="Z14:Z23" si="9">SUM(X14,V14,T14,R14,P14,N14,L14,J14,H14,F14,D14,B14)</f>
        <v>84</v>
      </c>
      <c r="AA14" s="132">
        <f t="shared" ref="AA14:AA23" si="10">SUM(Y14,W14,U14,S14,Q14,O14,M14,K14,I14,G14,E14,C14)</f>
        <v>41</v>
      </c>
      <c r="AB14" s="132">
        <f t="shared" ref="AB14:AB23" si="11">SUM(Z14:AA14)</f>
        <v>125</v>
      </c>
      <c r="AC14" s="200" t="s">
        <v>244</v>
      </c>
    </row>
    <row r="15" spans="1:31" ht="28.5" customHeight="1">
      <c r="A15" s="130" t="s">
        <v>18</v>
      </c>
      <c r="B15" s="132">
        <v>0</v>
      </c>
      <c r="C15" s="132">
        <v>0</v>
      </c>
      <c r="D15" s="132">
        <v>0</v>
      </c>
      <c r="E15" s="132">
        <v>0</v>
      </c>
      <c r="F15" s="132">
        <v>11</v>
      </c>
      <c r="G15" s="132">
        <v>7</v>
      </c>
      <c r="H15" s="132">
        <v>16</v>
      </c>
      <c r="I15" s="132">
        <v>15</v>
      </c>
      <c r="J15" s="132">
        <v>28</v>
      </c>
      <c r="K15" s="132">
        <v>7</v>
      </c>
      <c r="L15" s="132">
        <v>4</v>
      </c>
      <c r="M15" s="132">
        <v>3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f t="shared" si="9"/>
        <v>59</v>
      </c>
      <c r="AA15" s="132">
        <f t="shared" si="10"/>
        <v>32</v>
      </c>
      <c r="AB15" s="132">
        <f t="shared" si="11"/>
        <v>91</v>
      </c>
      <c r="AC15" s="200" t="s">
        <v>245</v>
      </c>
    </row>
    <row r="16" spans="1:31" ht="27.75" customHeight="1">
      <c r="A16" s="130" t="s">
        <v>32</v>
      </c>
      <c r="B16" s="132">
        <v>0</v>
      </c>
      <c r="C16" s="132">
        <v>0</v>
      </c>
      <c r="D16" s="132">
        <v>3</v>
      </c>
      <c r="E16" s="132">
        <v>5</v>
      </c>
      <c r="F16" s="132">
        <v>15</v>
      </c>
      <c r="G16" s="132">
        <v>15</v>
      </c>
      <c r="H16" s="132">
        <v>24</v>
      </c>
      <c r="I16" s="132">
        <v>22</v>
      </c>
      <c r="J16" s="132">
        <v>26</v>
      </c>
      <c r="K16" s="132">
        <v>16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  <c r="R16" s="132">
        <v>0</v>
      </c>
      <c r="S16" s="132">
        <v>0</v>
      </c>
      <c r="T16" s="132">
        <v>0</v>
      </c>
      <c r="U16" s="132">
        <v>0</v>
      </c>
      <c r="V16" s="132">
        <v>0</v>
      </c>
      <c r="W16" s="132">
        <v>0</v>
      </c>
      <c r="X16" s="132">
        <v>0</v>
      </c>
      <c r="Y16" s="132">
        <v>0</v>
      </c>
      <c r="Z16" s="132">
        <f t="shared" si="9"/>
        <v>68</v>
      </c>
      <c r="AA16" s="132">
        <f t="shared" si="10"/>
        <v>58</v>
      </c>
      <c r="AB16" s="132">
        <f t="shared" si="11"/>
        <v>126</v>
      </c>
      <c r="AC16" s="200" t="s">
        <v>246</v>
      </c>
    </row>
    <row r="17" spans="1:29" ht="28.5" customHeight="1">
      <c r="A17" s="130" t="s">
        <v>20</v>
      </c>
      <c r="B17" s="132">
        <v>3</v>
      </c>
      <c r="C17" s="132">
        <v>2</v>
      </c>
      <c r="D17" s="132">
        <v>22</v>
      </c>
      <c r="E17" s="132">
        <v>12</v>
      </c>
      <c r="F17" s="132">
        <v>37</v>
      </c>
      <c r="G17" s="132">
        <v>26</v>
      </c>
      <c r="H17" s="132">
        <v>54</v>
      </c>
      <c r="I17" s="132">
        <v>36</v>
      </c>
      <c r="J17" s="132">
        <v>43</v>
      </c>
      <c r="K17" s="132">
        <v>15</v>
      </c>
      <c r="L17" s="132">
        <v>15</v>
      </c>
      <c r="M17" s="132">
        <v>7</v>
      </c>
      <c r="N17" s="132">
        <v>4</v>
      </c>
      <c r="O17" s="132">
        <v>18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f t="shared" si="9"/>
        <v>178</v>
      </c>
      <c r="AA17" s="132">
        <f t="shared" si="10"/>
        <v>116</v>
      </c>
      <c r="AB17" s="132">
        <f t="shared" si="11"/>
        <v>294</v>
      </c>
      <c r="AC17" s="200" t="s">
        <v>247</v>
      </c>
    </row>
    <row r="18" spans="1:29" ht="28.5" customHeight="1">
      <c r="A18" s="133" t="s">
        <v>21</v>
      </c>
      <c r="B18" s="132">
        <v>0</v>
      </c>
      <c r="C18" s="132">
        <v>0</v>
      </c>
      <c r="D18" s="132">
        <v>8</v>
      </c>
      <c r="E18" s="132">
        <v>7</v>
      </c>
      <c r="F18" s="132">
        <v>47</v>
      </c>
      <c r="G18" s="132">
        <v>26</v>
      </c>
      <c r="H18" s="132">
        <v>29</v>
      </c>
      <c r="I18" s="132">
        <v>20</v>
      </c>
      <c r="J18" s="132">
        <v>18</v>
      </c>
      <c r="K18" s="132">
        <v>6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2">
        <f t="shared" si="9"/>
        <v>102</v>
      </c>
      <c r="AA18" s="132">
        <f t="shared" si="10"/>
        <v>59</v>
      </c>
      <c r="AB18" s="132">
        <f t="shared" si="11"/>
        <v>161</v>
      </c>
      <c r="AC18" s="200" t="s">
        <v>248</v>
      </c>
    </row>
    <row r="19" spans="1:29" ht="28.5" customHeight="1">
      <c r="A19" s="133" t="s">
        <v>89</v>
      </c>
      <c r="B19" s="132">
        <v>0</v>
      </c>
      <c r="C19" s="132">
        <v>0</v>
      </c>
      <c r="D19" s="132">
        <v>5</v>
      </c>
      <c r="E19" s="132">
        <v>10</v>
      </c>
      <c r="F19" s="132">
        <v>22</v>
      </c>
      <c r="G19" s="132">
        <v>11</v>
      </c>
      <c r="H19" s="132">
        <v>40</v>
      </c>
      <c r="I19" s="132">
        <v>3</v>
      </c>
      <c r="J19" s="132">
        <v>20</v>
      </c>
      <c r="K19" s="132">
        <v>12</v>
      </c>
      <c r="L19" s="132">
        <v>0</v>
      </c>
      <c r="M19" s="132">
        <v>1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f t="shared" si="9"/>
        <v>87</v>
      </c>
      <c r="AA19" s="132">
        <f t="shared" si="10"/>
        <v>37</v>
      </c>
      <c r="AB19" s="132">
        <f t="shared" si="11"/>
        <v>124</v>
      </c>
      <c r="AC19" s="200" t="s">
        <v>249</v>
      </c>
    </row>
    <row r="20" spans="1:29" ht="28.5" customHeight="1">
      <c r="A20" s="133" t="s">
        <v>23</v>
      </c>
      <c r="B20" s="132">
        <v>0</v>
      </c>
      <c r="C20" s="132">
        <v>0</v>
      </c>
      <c r="D20" s="132">
        <v>1</v>
      </c>
      <c r="E20" s="132">
        <v>1</v>
      </c>
      <c r="F20" s="132">
        <v>6</v>
      </c>
      <c r="G20" s="132">
        <v>8</v>
      </c>
      <c r="H20" s="132">
        <v>11</v>
      </c>
      <c r="I20" s="132">
        <v>8</v>
      </c>
      <c r="J20" s="132">
        <v>8</v>
      </c>
      <c r="K20" s="132">
        <v>9</v>
      </c>
      <c r="L20" s="132">
        <v>1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f t="shared" si="9"/>
        <v>27</v>
      </c>
      <c r="AA20" s="132">
        <f t="shared" si="10"/>
        <v>26</v>
      </c>
      <c r="AB20" s="132">
        <f t="shared" si="11"/>
        <v>53</v>
      </c>
      <c r="AC20" s="200" t="s">
        <v>250</v>
      </c>
    </row>
    <row r="21" spans="1:29" ht="28.5" customHeight="1">
      <c r="A21" s="133" t="s">
        <v>24</v>
      </c>
      <c r="B21" s="132">
        <v>0</v>
      </c>
      <c r="C21" s="132">
        <v>0</v>
      </c>
      <c r="D21" s="132">
        <v>9</v>
      </c>
      <c r="E21" s="132">
        <v>2</v>
      </c>
      <c r="F21" s="132">
        <v>27</v>
      </c>
      <c r="G21" s="132">
        <v>16</v>
      </c>
      <c r="H21" s="132">
        <v>32</v>
      </c>
      <c r="I21" s="132">
        <v>12</v>
      </c>
      <c r="J21" s="132">
        <v>16</v>
      </c>
      <c r="K21" s="132">
        <v>10</v>
      </c>
      <c r="L21" s="132">
        <v>1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f t="shared" si="9"/>
        <v>85</v>
      </c>
      <c r="AA21" s="132">
        <f t="shared" si="10"/>
        <v>40</v>
      </c>
      <c r="AB21" s="132">
        <f t="shared" si="11"/>
        <v>125</v>
      </c>
      <c r="AC21" s="200" t="s">
        <v>251</v>
      </c>
    </row>
    <row r="22" spans="1:29" ht="28.5" customHeight="1">
      <c r="A22" s="133" t="s">
        <v>25</v>
      </c>
      <c r="B22" s="132">
        <v>0</v>
      </c>
      <c r="C22" s="132">
        <v>0</v>
      </c>
      <c r="D22" s="132">
        <v>6</v>
      </c>
      <c r="E22" s="132">
        <v>0</v>
      </c>
      <c r="F22" s="132">
        <v>3</v>
      </c>
      <c r="G22" s="132">
        <v>11</v>
      </c>
      <c r="H22" s="132">
        <v>26</v>
      </c>
      <c r="I22" s="132">
        <v>15</v>
      </c>
      <c r="J22" s="132">
        <v>7</v>
      </c>
      <c r="K22" s="132">
        <v>5</v>
      </c>
      <c r="L22" s="132">
        <v>5</v>
      </c>
      <c r="M22" s="132">
        <v>3</v>
      </c>
      <c r="N22" s="132">
        <v>0</v>
      </c>
      <c r="O22" s="132">
        <v>0</v>
      </c>
      <c r="P22" s="132">
        <v>0</v>
      </c>
      <c r="Q22" s="132">
        <v>0</v>
      </c>
      <c r="R22" s="132">
        <v>0</v>
      </c>
      <c r="S22" s="132">
        <v>0</v>
      </c>
      <c r="T22" s="132">
        <v>0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32">
        <f t="shared" si="9"/>
        <v>47</v>
      </c>
      <c r="AA22" s="132">
        <f t="shared" si="10"/>
        <v>34</v>
      </c>
      <c r="AB22" s="132">
        <f t="shared" si="11"/>
        <v>81</v>
      </c>
      <c r="AC22" s="162" t="s">
        <v>252</v>
      </c>
    </row>
    <row r="23" spans="1:29" ht="28.5" customHeight="1" thickBot="1">
      <c r="A23" s="129" t="s">
        <v>37</v>
      </c>
      <c r="B23" s="134">
        <v>0</v>
      </c>
      <c r="C23" s="134">
        <v>0</v>
      </c>
      <c r="D23" s="134">
        <v>32</v>
      </c>
      <c r="E23" s="134">
        <v>15</v>
      </c>
      <c r="F23" s="134">
        <v>29</v>
      </c>
      <c r="G23" s="134">
        <v>37</v>
      </c>
      <c r="H23" s="134">
        <v>22</v>
      </c>
      <c r="I23" s="134">
        <v>14</v>
      </c>
      <c r="J23" s="134">
        <v>23</v>
      </c>
      <c r="K23" s="134">
        <v>6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f t="shared" si="9"/>
        <v>106</v>
      </c>
      <c r="AA23" s="134">
        <f t="shared" si="10"/>
        <v>72</v>
      </c>
      <c r="AB23" s="134">
        <f t="shared" si="11"/>
        <v>178</v>
      </c>
      <c r="AC23" s="209" t="s">
        <v>253</v>
      </c>
    </row>
    <row r="24" spans="1:29" ht="24.75" customHeight="1" thickTop="1" thickBot="1">
      <c r="A24" s="126" t="s">
        <v>0</v>
      </c>
      <c r="B24" s="131">
        <f>SUM(B9:B23)</f>
        <v>4</v>
      </c>
      <c r="C24" s="131">
        <f t="shared" ref="C24:AB24" si="12">SUM(C9:C23)</f>
        <v>7</v>
      </c>
      <c r="D24" s="131">
        <f t="shared" si="12"/>
        <v>131</v>
      </c>
      <c r="E24" s="131">
        <f t="shared" si="12"/>
        <v>76</v>
      </c>
      <c r="F24" s="131">
        <f t="shared" si="12"/>
        <v>530</v>
      </c>
      <c r="G24" s="131">
        <f t="shared" si="12"/>
        <v>366</v>
      </c>
      <c r="H24" s="131">
        <f t="shared" si="12"/>
        <v>680</v>
      </c>
      <c r="I24" s="131">
        <f t="shared" si="12"/>
        <v>377</v>
      </c>
      <c r="J24" s="131">
        <f t="shared" si="12"/>
        <v>493</v>
      </c>
      <c r="K24" s="131">
        <f t="shared" si="12"/>
        <v>257</v>
      </c>
      <c r="L24" s="131">
        <f t="shared" si="12"/>
        <v>125</v>
      </c>
      <c r="M24" s="131">
        <f t="shared" si="12"/>
        <v>91</v>
      </c>
      <c r="N24" s="131">
        <f t="shared" si="12"/>
        <v>22</v>
      </c>
      <c r="O24" s="131">
        <f t="shared" si="12"/>
        <v>34</v>
      </c>
      <c r="P24" s="131">
        <f>SUM(P9:P23)</f>
        <v>30</v>
      </c>
      <c r="Q24" s="131">
        <f>SUM(Q9:Q23)</f>
        <v>9</v>
      </c>
      <c r="R24" s="131">
        <f>SUM(R9:R23)</f>
        <v>29</v>
      </c>
      <c r="S24" s="131">
        <f>SUM(S9:S23)</f>
        <v>13</v>
      </c>
      <c r="T24" s="131">
        <f t="shared" si="12"/>
        <v>20</v>
      </c>
      <c r="U24" s="131">
        <f t="shared" si="12"/>
        <v>4</v>
      </c>
      <c r="V24" s="131">
        <f t="shared" si="12"/>
        <v>23</v>
      </c>
      <c r="W24" s="131">
        <f t="shared" si="12"/>
        <v>6</v>
      </c>
      <c r="X24" s="131">
        <f t="shared" si="12"/>
        <v>1</v>
      </c>
      <c r="Y24" s="131">
        <f t="shared" si="12"/>
        <v>0</v>
      </c>
      <c r="Z24" s="131">
        <f t="shared" si="12"/>
        <v>2088</v>
      </c>
      <c r="AA24" s="131">
        <f t="shared" si="12"/>
        <v>1240</v>
      </c>
      <c r="AB24" s="131">
        <f t="shared" si="12"/>
        <v>3328</v>
      </c>
      <c r="AC24" s="210" t="s">
        <v>254</v>
      </c>
    </row>
    <row r="25" spans="1:29" ht="20.100000000000001" customHeight="1" thickTop="1"/>
    <row r="26" spans="1:29" ht="20.100000000000001" customHeight="1"/>
    <row r="27" spans="1:29" ht="20.100000000000001" customHeight="1"/>
    <row r="28" spans="1:29" ht="20.100000000000001" customHeight="1"/>
    <row r="29" spans="1:29" ht="20.100000000000001" customHeight="1"/>
    <row r="30" spans="1:29" ht="20.100000000000001" customHeight="1"/>
    <row r="31" spans="1:29" ht="20.100000000000001" customHeight="1"/>
  </sheetData>
  <mergeCells count="21">
    <mergeCell ref="N5:O6"/>
    <mergeCell ref="P5:Q6"/>
    <mergeCell ref="R5:S6"/>
    <mergeCell ref="T5:U6"/>
    <mergeCell ref="V5:W6"/>
    <mergeCell ref="A1:AB1"/>
    <mergeCell ref="X5:Y5"/>
    <mergeCell ref="Z5:AB5"/>
    <mergeCell ref="A5:A8"/>
    <mergeCell ref="B5:C5"/>
    <mergeCell ref="B6:C6"/>
    <mergeCell ref="D5:E6"/>
    <mergeCell ref="F5:G6"/>
    <mergeCell ref="H5:I6"/>
    <mergeCell ref="A2:AC2"/>
    <mergeCell ref="A3:AC3"/>
    <mergeCell ref="AC5:AC8"/>
    <mergeCell ref="X6:Y6"/>
    <mergeCell ref="Z6:AB6"/>
    <mergeCell ref="J5:K6"/>
    <mergeCell ref="L5:M6"/>
  </mergeCells>
  <phoneticPr fontId="2" type="noConversion"/>
  <printOptions horizontalCentered="1"/>
  <pageMargins left="1" right="1" top="1" bottom="1" header="1.25" footer="1"/>
  <pageSetup paperSize="9" scale="70" orientation="landscape" r:id="rId1"/>
  <headerFooter alignWithMargins="0">
    <oddFooter>&amp;C&amp;12 &amp;"Arial,Bold"46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I15"/>
  <sheetViews>
    <sheetView rightToLeft="1" view="pageBreakPreview" topLeftCell="A2" zoomScale="80" zoomScaleNormal="75" zoomScaleSheetLayoutView="80" workbookViewId="0">
      <selection activeCell="D17" sqref="D17"/>
    </sheetView>
  </sheetViews>
  <sheetFormatPr defaultRowHeight="12.75"/>
  <cols>
    <col min="1" max="1" width="11.42578125" customWidth="1"/>
    <col min="2" max="2" width="8.140625" customWidth="1"/>
    <col min="3" max="3" width="10.140625" customWidth="1"/>
    <col min="4" max="4" width="29" customWidth="1"/>
    <col min="5" max="5" width="30.140625" customWidth="1"/>
    <col min="6" max="6" width="28.42578125" customWidth="1"/>
    <col min="9" max="9" width="12.42578125" customWidth="1"/>
  </cols>
  <sheetData>
    <row r="1" spans="1:9" s="1" customFormat="1" ht="24.75" customHeight="1">
      <c r="A1" s="639" t="s">
        <v>633</v>
      </c>
      <c r="B1" s="639"/>
      <c r="C1" s="639"/>
      <c r="D1" s="639"/>
      <c r="E1" s="639"/>
      <c r="F1" s="639"/>
      <c r="G1" s="639"/>
      <c r="H1" s="639"/>
      <c r="I1" s="639"/>
    </row>
    <row r="2" spans="1:9" s="10" customFormat="1" ht="31.5" customHeight="1">
      <c r="A2" s="907" t="s">
        <v>634</v>
      </c>
      <c r="B2" s="907"/>
      <c r="C2" s="907"/>
      <c r="D2" s="907"/>
      <c r="E2" s="907"/>
      <c r="F2" s="907"/>
      <c r="G2" s="907"/>
      <c r="H2" s="907"/>
      <c r="I2" s="907"/>
    </row>
    <row r="3" spans="1:9" s="10" customFormat="1" ht="31.5" customHeight="1" thickBot="1">
      <c r="A3" s="646" t="s">
        <v>230</v>
      </c>
      <c r="B3" s="646"/>
      <c r="C3" s="646"/>
      <c r="D3" s="646"/>
      <c r="E3" s="646"/>
      <c r="F3" s="646"/>
      <c r="G3" s="711" t="s">
        <v>411</v>
      </c>
      <c r="H3" s="711"/>
      <c r="I3" s="711"/>
    </row>
    <row r="4" spans="1:9" ht="29.25" customHeight="1" thickTop="1">
      <c r="A4" s="878" t="s">
        <v>134</v>
      </c>
      <c r="B4" s="878"/>
      <c r="C4" s="878"/>
      <c r="D4" s="885" t="s">
        <v>412</v>
      </c>
      <c r="E4" s="885"/>
      <c r="F4" s="904" t="s">
        <v>548</v>
      </c>
      <c r="G4" s="901" t="s">
        <v>354</v>
      </c>
      <c r="H4" s="901"/>
      <c r="I4" s="901"/>
    </row>
    <row r="5" spans="1:9" ht="33.75" customHeight="1" thickBot="1">
      <c r="A5" s="879"/>
      <c r="B5" s="879"/>
      <c r="C5" s="879"/>
      <c r="D5" s="265" t="s">
        <v>547</v>
      </c>
      <c r="E5" s="265" t="s">
        <v>549</v>
      </c>
      <c r="F5" s="905"/>
      <c r="G5" s="902"/>
      <c r="H5" s="902"/>
      <c r="I5" s="902"/>
    </row>
    <row r="6" spans="1:9" ht="31.5" customHeight="1" thickTop="1">
      <c r="A6" s="906" t="s">
        <v>135</v>
      </c>
      <c r="B6" s="906"/>
      <c r="C6" s="906"/>
      <c r="D6" s="89">
        <v>1255</v>
      </c>
      <c r="E6" s="89">
        <v>762</v>
      </c>
      <c r="F6" s="89">
        <f>SUM(D6:E6)</f>
        <v>2017</v>
      </c>
      <c r="G6" s="853" t="s">
        <v>355</v>
      </c>
      <c r="H6" s="853"/>
      <c r="I6" s="853"/>
    </row>
    <row r="7" spans="1:9" ht="36" customHeight="1">
      <c r="A7" s="900" t="s">
        <v>136</v>
      </c>
      <c r="B7" s="900"/>
      <c r="C7" s="900"/>
      <c r="D7" s="60">
        <v>0</v>
      </c>
      <c r="E7" s="60">
        <v>0</v>
      </c>
      <c r="F7" s="60">
        <f t="shared" ref="F7:F14" si="0">SUM(D7:E7)</f>
        <v>0</v>
      </c>
      <c r="G7" s="903" t="s">
        <v>356</v>
      </c>
      <c r="H7" s="903"/>
      <c r="I7" s="903"/>
    </row>
    <row r="8" spans="1:9" ht="36" customHeight="1">
      <c r="A8" s="900" t="s">
        <v>137</v>
      </c>
      <c r="B8" s="900"/>
      <c r="C8" s="900"/>
      <c r="D8" s="60">
        <v>271</v>
      </c>
      <c r="E8" s="60">
        <v>155</v>
      </c>
      <c r="F8" s="60">
        <f t="shared" si="0"/>
        <v>426</v>
      </c>
      <c r="G8" s="903" t="s">
        <v>357</v>
      </c>
      <c r="H8" s="903"/>
      <c r="I8" s="903"/>
    </row>
    <row r="9" spans="1:9" ht="36" customHeight="1">
      <c r="A9" s="900" t="s">
        <v>138</v>
      </c>
      <c r="B9" s="900"/>
      <c r="C9" s="900"/>
      <c r="D9" s="60">
        <v>22</v>
      </c>
      <c r="E9" s="60">
        <v>8</v>
      </c>
      <c r="F9" s="60">
        <f t="shared" si="0"/>
        <v>30</v>
      </c>
      <c r="G9" s="903" t="s">
        <v>358</v>
      </c>
      <c r="H9" s="903"/>
      <c r="I9" s="903"/>
    </row>
    <row r="10" spans="1:9" ht="36" customHeight="1">
      <c r="A10" s="900" t="s">
        <v>139</v>
      </c>
      <c r="B10" s="900"/>
      <c r="C10" s="900"/>
      <c r="D10" s="60">
        <v>32</v>
      </c>
      <c r="E10" s="60">
        <v>20</v>
      </c>
      <c r="F10" s="60">
        <f t="shared" si="0"/>
        <v>52</v>
      </c>
      <c r="G10" s="903" t="s">
        <v>359</v>
      </c>
      <c r="H10" s="903"/>
      <c r="I10" s="903"/>
    </row>
    <row r="11" spans="1:9" ht="36" customHeight="1">
      <c r="A11" s="900" t="s">
        <v>140</v>
      </c>
      <c r="B11" s="900"/>
      <c r="C11" s="900"/>
      <c r="D11" s="60">
        <v>407</v>
      </c>
      <c r="E11" s="60">
        <v>246</v>
      </c>
      <c r="F11" s="60">
        <f t="shared" si="0"/>
        <v>653</v>
      </c>
      <c r="G11" s="903" t="s">
        <v>360</v>
      </c>
      <c r="H11" s="903"/>
      <c r="I11" s="903"/>
    </row>
    <row r="12" spans="1:9" ht="36" customHeight="1">
      <c r="A12" s="900" t="s">
        <v>141</v>
      </c>
      <c r="B12" s="900"/>
      <c r="C12" s="900"/>
      <c r="D12" s="60">
        <v>0</v>
      </c>
      <c r="E12" s="60">
        <v>0</v>
      </c>
      <c r="F12" s="60">
        <f t="shared" si="0"/>
        <v>0</v>
      </c>
      <c r="G12" s="903" t="s">
        <v>361</v>
      </c>
      <c r="H12" s="903"/>
      <c r="I12" s="903"/>
    </row>
    <row r="13" spans="1:9" ht="36" customHeight="1" thickBot="1">
      <c r="A13" s="909" t="s">
        <v>73</v>
      </c>
      <c r="B13" s="909"/>
      <c r="C13" s="909"/>
      <c r="D13" s="90">
        <v>101</v>
      </c>
      <c r="E13" s="90">
        <v>49</v>
      </c>
      <c r="F13" s="90">
        <f t="shared" si="0"/>
        <v>150</v>
      </c>
      <c r="G13" s="910" t="s">
        <v>286</v>
      </c>
      <c r="H13" s="910"/>
      <c r="I13" s="910"/>
    </row>
    <row r="14" spans="1:9" ht="36" customHeight="1" thickTop="1" thickBot="1">
      <c r="A14" s="908" t="s">
        <v>0</v>
      </c>
      <c r="B14" s="908"/>
      <c r="C14" s="908"/>
      <c r="D14" s="88">
        <f>SUM(D6:D13)</f>
        <v>2088</v>
      </c>
      <c r="E14" s="88">
        <f>SUM(E6:E13)</f>
        <v>1240</v>
      </c>
      <c r="F14" s="88">
        <f t="shared" si="0"/>
        <v>3328</v>
      </c>
      <c r="G14" s="863" t="s">
        <v>254</v>
      </c>
      <c r="H14" s="863"/>
      <c r="I14" s="863"/>
    </row>
    <row r="15" spans="1:9" ht="15.75" thickTop="1">
      <c r="D15" s="10"/>
      <c r="E15" s="38"/>
      <c r="F15" s="38"/>
    </row>
  </sheetData>
  <mergeCells count="26">
    <mergeCell ref="G14:I14"/>
    <mergeCell ref="A8:C8"/>
    <mergeCell ref="A9:C9"/>
    <mergeCell ref="A11:C11"/>
    <mergeCell ref="A14:C14"/>
    <mergeCell ref="A13:C13"/>
    <mergeCell ref="G10:I10"/>
    <mergeCell ref="G11:I11"/>
    <mergeCell ref="G12:I12"/>
    <mergeCell ref="G13:I13"/>
    <mergeCell ref="A1:I1"/>
    <mergeCell ref="G3:I3"/>
    <mergeCell ref="A7:C7"/>
    <mergeCell ref="A12:C12"/>
    <mergeCell ref="D4:E4"/>
    <mergeCell ref="G4:I5"/>
    <mergeCell ref="G6:I6"/>
    <mergeCell ref="G7:I7"/>
    <mergeCell ref="G8:I8"/>
    <mergeCell ref="G9:I9"/>
    <mergeCell ref="F4:F5"/>
    <mergeCell ref="A4:C5"/>
    <mergeCell ref="A6:C6"/>
    <mergeCell ref="A3:F3"/>
    <mergeCell ref="A10:C10"/>
    <mergeCell ref="A2:I2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47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D56"/>
  <sheetViews>
    <sheetView rightToLeft="1" view="pageBreakPreview" zoomScale="80" zoomScaleNormal="75" zoomScaleSheetLayoutView="80" workbookViewId="0">
      <selection sqref="A1:AB1"/>
    </sheetView>
  </sheetViews>
  <sheetFormatPr defaultRowHeight="12.75"/>
  <cols>
    <col min="1" max="1" width="17.28515625" style="28" customWidth="1"/>
    <col min="2" max="2" width="6.7109375" style="28" customWidth="1"/>
    <col min="3" max="3" width="8" style="28" customWidth="1"/>
    <col min="4" max="4" width="5.7109375" style="28" customWidth="1"/>
    <col min="5" max="5" width="5.5703125" style="28" customWidth="1"/>
    <col min="6" max="6" width="6.42578125" style="28" customWidth="1"/>
    <col min="7" max="7" width="7.140625" style="28" customWidth="1"/>
    <col min="8" max="9" width="5.7109375" style="28" customWidth="1"/>
    <col min="10" max="10" width="6.140625" style="28" customWidth="1"/>
    <col min="11" max="11" width="5.7109375" style="28" customWidth="1"/>
    <col min="12" max="12" width="6.5703125" style="28" customWidth="1"/>
    <col min="13" max="13" width="5.85546875" style="28" customWidth="1"/>
    <col min="14" max="14" width="5.28515625" style="31" customWidth="1"/>
    <col min="15" max="15" width="5.5703125" style="31" customWidth="1"/>
    <col min="16" max="16" width="5.42578125" style="31" customWidth="1"/>
    <col min="17" max="17" width="4.7109375" style="31" customWidth="1"/>
    <col min="18" max="18" width="4" style="31" customWidth="1"/>
    <col min="19" max="20" width="5.5703125" style="31" customWidth="1"/>
    <col min="21" max="21" width="4.28515625" style="31" customWidth="1"/>
    <col min="22" max="22" width="4.42578125" style="31" bestFit="1" customWidth="1"/>
    <col min="23" max="23" width="4.5703125" style="31" customWidth="1"/>
    <col min="24" max="24" width="5.42578125" style="31" customWidth="1"/>
    <col min="25" max="25" width="6" style="31" customWidth="1"/>
    <col min="26" max="26" width="7.5703125" style="31" customWidth="1"/>
    <col min="27" max="27" width="6.42578125" style="31" customWidth="1"/>
    <col min="28" max="28" width="7.42578125" style="31" customWidth="1"/>
    <col min="29" max="29" width="18.140625" style="28" customWidth="1"/>
    <col min="30" max="16384" width="9.140625" style="28"/>
  </cols>
  <sheetData>
    <row r="1" spans="1:56" s="27" customFormat="1" ht="18.75" customHeight="1">
      <c r="A1" s="615" t="s">
        <v>635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</row>
    <row r="2" spans="1:56" s="27" customFormat="1" ht="18.75" customHeight="1">
      <c r="A2" s="690" t="s">
        <v>636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U2" s="690"/>
      <c r="V2" s="690"/>
      <c r="W2" s="690"/>
      <c r="X2" s="690"/>
      <c r="Y2" s="690"/>
      <c r="Z2" s="690"/>
      <c r="AA2" s="690"/>
      <c r="AB2" s="690"/>
      <c r="AC2" s="690"/>
    </row>
    <row r="3" spans="1:56" ht="16.5" customHeight="1" thickBot="1">
      <c r="A3" s="654" t="s">
        <v>835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654"/>
      <c r="R3" s="654"/>
      <c r="S3" s="654"/>
      <c r="T3" s="654"/>
      <c r="U3" s="654"/>
      <c r="V3" s="654"/>
      <c r="W3" s="654"/>
      <c r="X3" s="654"/>
      <c r="Y3" s="654"/>
      <c r="Z3" s="654"/>
      <c r="AA3" s="654"/>
      <c r="AB3" s="654"/>
      <c r="AC3" s="295" t="s">
        <v>362</v>
      </c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</row>
    <row r="4" spans="1:56" ht="25.5" customHeight="1" thickTop="1">
      <c r="A4" s="878" t="s">
        <v>134</v>
      </c>
      <c r="B4" s="835" t="s">
        <v>834</v>
      </c>
      <c r="C4" s="835"/>
      <c r="D4" s="846" t="s">
        <v>824</v>
      </c>
      <c r="E4" s="846"/>
      <c r="F4" s="846" t="s">
        <v>825</v>
      </c>
      <c r="G4" s="846"/>
      <c r="H4" s="846" t="s">
        <v>826</v>
      </c>
      <c r="I4" s="846"/>
      <c r="J4" s="846" t="s">
        <v>827</v>
      </c>
      <c r="K4" s="846"/>
      <c r="L4" s="846" t="s">
        <v>828</v>
      </c>
      <c r="M4" s="846"/>
      <c r="N4" s="846" t="s">
        <v>829</v>
      </c>
      <c r="O4" s="846"/>
      <c r="P4" s="846" t="s">
        <v>830</v>
      </c>
      <c r="Q4" s="846"/>
      <c r="R4" s="846" t="s">
        <v>831</v>
      </c>
      <c r="S4" s="846"/>
      <c r="T4" s="846" t="s">
        <v>832</v>
      </c>
      <c r="U4" s="846"/>
      <c r="V4" s="846" t="s">
        <v>833</v>
      </c>
      <c r="W4" s="846"/>
      <c r="X4" s="891" t="s">
        <v>132</v>
      </c>
      <c r="Y4" s="891"/>
      <c r="Z4" s="914" t="s">
        <v>551</v>
      </c>
      <c r="AA4" s="914"/>
      <c r="AB4" s="914"/>
      <c r="AC4" s="766" t="s">
        <v>354</v>
      </c>
      <c r="AD4" s="135"/>
    </row>
    <row r="5" spans="1:56" ht="20.100000000000001" customHeight="1">
      <c r="A5" s="879"/>
      <c r="B5" s="896" t="s">
        <v>795</v>
      </c>
      <c r="C5" s="896"/>
      <c r="D5" s="869"/>
      <c r="E5" s="869"/>
      <c r="F5" s="869"/>
      <c r="G5" s="869"/>
      <c r="H5" s="869"/>
      <c r="I5" s="869"/>
      <c r="J5" s="869"/>
      <c r="K5" s="869"/>
      <c r="L5" s="869"/>
      <c r="M5" s="869"/>
      <c r="N5" s="869"/>
      <c r="O5" s="869"/>
      <c r="P5" s="869"/>
      <c r="Q5" s="869"/>
      <c r="R5" s="869"/>
      <c r="S5" s="869"/>
      <c r="T5" s="869"/>
      <c r="U5" s="869"/>
      <c r="V5" s="869"/>
      <c r="W5" s="869"/>
      <c r="X5" s="898" t="s">
        <v>493</v>
      </c>
      <c r="Y5" s="898"/>
      <c r="Z5" s="530" t="s">
        <v>9</v>
      </c>
      <c r="AA5" s="530" t="s">
        <v>10</v>
      </c>
      <c r="AB5" s="530" t="s">
        <v>11</v>
      </c>
      <c r="AC5" s="767"/>
      <c r="AD5" s="135"/>
    </row>
    <row r="6" spans="1:56" ht="26.25" customHeight="1" thickBot="1">
      <c r="A6" s="913"/>
      <c r="B6" s="201" t="s">
        <v>271</v>
      </c>
      <c r="C6" s="201" t="s">
        <v>272</v>
      </c>
      <c r="D6" s="201" t="s">
        <v>271</v>
      </c>
      <c r="E6" s="201" t="s">
        <v>272</v>
      </c>
      <c r="F6" s="201" t="s">
        <v>271</v>
      </c>
      <c r="G6" s="201" t="s">
        <v>272</v>
      </c>
      <c r="H6" s="201" t="s">
        <v>271</v>
      </c>
      <c r="I6" s="201" t="s">
        <v>272</v>
      </c>
      <c r="J6" s="201" t="s">
        <v>271</v>
      </c>
      <c r="K6" s="201" t="s">
        <v>272</v>
      </c>
      <c r="L6" s="201" t="s">
        <v>271</v>
      </c>
      <c r="M6" s="201" t="s">
        <v>272</v>
      </c>
      <c r="N6" s="201" t="s">
        <v>271</v>
      </c>
      <c r="O6" s="201" t="s">
        <v>272</v>
      </c>
      <c r="P6" s="201" t="s">
        <v>271</v>
      </c>
      <c r="Q6" s="201" t="s">
        <v>272</v>
      </c>
      <c r="R6" s="201" t="s">
        <v>271</v>
      </c>
      <c r="S6" s="201" t="s">
        <v>272</v>
      </c>
      <c r="T6" s="201" t="s">
        <v>271</v>
      </c>
      <c r="U6" s="201" t="s">
        <v>272</v>
      </c>
      <c r="V6" s="201" t="s">
        <v>271</v>
      </c>
      <c r="W6" s="201" t="s">
        <v>272</v>
      </c>
      <c r="X6" s="201" t="s">
        <v>271</v>
      </c>
      <c r="Y6" s="201" t="s">
        <v>272</v>
      </c>
      <c r="Z6" s="201" t="s">
        <v>271</v>
      </c>
      <c r="AA6" s="201" t="s">
        <v>272</v>
      </c>
      <c r="AB6" s="201" t="s">
        <v>315</v>
      </c>
      <c r="AC6" s="889"/>
      <c r="AD6" s="135"/>
    </row>
    <row r="7" spans="1:56" ht="35.25" customHeight="1" thickTop="1">
      <c r="A7" s="141" t="s">
        <v>183</v>
      </c>
      <c r="B7" s="287">
        <v>0</v>
      </c>
      <c r="C7" s="287">
        <v>0</v>
      </c>
      <c r="D7" s="287">
        <v>0</v>
      </c>
      <c r="E7" s="287">
        <v>0</v>
      </c>
      <c r="F7" s="287">
        <v>0</v>
      </c>
      <c r="G7" s="287">
        <v>0</v>
      </c>
      <c r="H7" s="287">
        <v>5</v>
      </c>
      <c r="I7" s="287">
        <v>1</v>
      </c>
      <c r="J7" s="287">
        <v>9</v>
      </c>
      <c r="K7" s="287">
        <v>0</v>
      </c>
      <c r="L7" s="287">
        <v>7</v>
      </c>
      <c r="M7" s="287">
        <v>2</v>
      </c>
      <c r="N7" s="287">
        <v>0</v>
      </c>
      <c r="O7" s="287">
        <v>0</v>
      </c>
      <c r="P7" s="287">
        <v>0</v>
      </c>
      <c r="Q7" s="287">
        <v>1</v>
      </c>
      <c r="R7" s="287">
        <v>0</v>
      </c>
      <c r="S7" s="287">
        <v>0</v>
      </c>
      <c r="T7" s="287">
        <v>1</v>
      </c>
      <c r="U7" s="287">
        <v>0</v>
      </c>
      <c r="V7" s="287">
        <v>0</v>
      </c>
      <c r="W7" s="287">
        <v>0</v>
      </c>
      <c r="X7" s="287">
        <v>0</v>
      </c>
      <c r="Y7" s="287">
        <v>0</v>
      </c>
      <c r="Z7" s="287">
        <f>SUM(X7,V7,T7,R7,P7,N7,L7,J7,H7,F7,D7,B7)</f>
        <v>22</v>
      </c>
      <c r="AA7" s="287">
        <f>SUM(Y7,W7,U7,S7,Q7,O7,M7,K7,I7,G7,E7,C7)</f>
        <v>4</v>
      </c>
      <c r="AB7" s="138">
        <f>SUM(Z7:AA7)</f>
        <v>26</v>
      </c>
      <c r="AC7" s="290" t="s">
        <v>416</v>
      </c>
      <c r="AD7" s="135"/>
    </row>
    <row r="8" spans="1:56" ht="26.25" customHeight="1">
      <c r="A8" s="125" t="s">
        <v>119</v>
      </c>
      <c r="B8" s="288">
        <v>0</v>
      </c>
      <c r="C8" s="288">
        <v>0</v>
      </c>
      <c r="D8" s="288">
        <v>0</v>
      </c>
      <c r="E8" s="288">
        <v>0</v>
      </c>
      <c r="F8" s="288">
        <v>0</v>
      </c>
      <c r="G8" s="288">
        <v>0</v>
      </c>
      <c r="H8" s="288">
        <v>0</v>
      </c>
      <c r="I8" s="288">
        <v>0</v>
      </c>
      <c r="J8" s="288">
        <v>1</v>
      </c>
      <c r="K8" s="288">
        <v>0</v>
      </c>
      <c r="L8" s="288">
        <v>0</v>
      </c>
      <c r="M8" s="288">
        <v>0</v>
      </c>
      <c r="N8" s="288">
        <v>0</v>
      </c>
      <c r="O8" s="288">
        <v>0</v>
      </c>
      <c r="P8" s="288">
        <v>1</v>
      </c>
      <c r="Q8" s="288">
        <v>0</v>
      </c>
      <c r="R8" s="288">
        <v>1</v>
      </c>
      <c r="S8" s="288">
        <v>0</v>
      </c>
      <c r="T8" s="288">
        <v>0</v>
      </c>
      <c r="U8" s="288">
        <v>0</v>
      </c>
      <c r="V8" s="288">
        <v>0</v>
      </c>
      <c r="W8" s="288">
        <v>0</v>
      </c>
      <c r="X8" s="288">
        <v>0</v>
      </c>
      <c r="Y8" s="288">
        <v>0</v>
      </c>
      <c r="Z8" s="288">
        <f t="shared" ref="Z8:AA23" si="0">SUM(X8,V8,T8,R8,P8,N8,L8,J8,H8,F8,D8,B8)</f>
        <v>3</v>
      </c>
      <c r="AA8" s="288">
        <f t="shared" si="0"/>
        <v>0</v>
      </c>
      <c r="AB8" s="136">
        <f t="shared" ref="AB8:AB23" si="1">SUM(Z8:AA8)</f>
        <v>3</v>
      </c>
      <c r="AC8" s="291" t="s">
        <v>429</v>
      </c>
      <c r="AD8" s="135"/>
    </row>
    <row r="9" spans="1:56" ht="24.75" customHeight="1">
      <c r="A9" s="125" t="s">
        <v>120</v>
      </c>
      <c r="B9" s="288">
        <v>0</v>
      </c>
      <c r="C9" s="288">
        <v>0</v>
      </c>
      <c r="D9" s="288">
        <v>0</v>
      </c>
      <c r="E9" s="288">
        <v>0</v>
      </c>
      <c r="F9" s="288">
        <v>5</v>
      </c>
      <c r="G9" s="288">
        <v>2</v>
      </c>
      <c r="H9" s="288">
        <v>4</v>
      </c>
      <c r="I9" s="288">
        <v>4</v>
      </c>
      <c r="J9" s="288">
        <v>3</v>
      </c>
      <c r="K9" s="288">
        <v>2</v>
      </c>
      <c r="L9" s="288">
        <v>1</v>
      </c>
      <c r="M9" s="288">
        <v>3</v>
      </c>
      <c r="N9" s="288">
        <v>0</v>
      </c>
      <c r="O9" s="288">
        <v>0</v>
      </c>
      <c r="P9" s="288">
        <v>0</v>
      </c>
      <c r="Q9" s="288">
        <v>0</v>
      </c>
      <c r="R9" s="288">
        <v>0</v>
      </c>
      <c r="S9" s="288">
        <v>0</v>
      </c>
      <c r="T9" s="288">
        <v>0</v>
      </c>
      <c r="U9" s="288">
        <v>0</v>
      </c>
      <c r="V9" s="288">
        <v>0</v>
      </c>
      <c r="W9" s="288">
        <v>0</v>
      </c>
      <c r="X9" s="288">
        <v>0</v>
      </c>
      <c r="Y9" s="288">
        <v>0</v>
      </c>
      <c r="Z9" s="288">
        <f t="shared" si="0"/>
        <v>13</v>
      </c>
      <c r="AA9" s="288">
        <f t="shared" si="0"/>
        <v>11</v>
      </c>
      <c r="AB9" s="136">
        <f t="shared" si="1"/>
        <v>24</v>
      </c>
      <c r="AC9" s="291" t="s">
        <v>417</v>
      </c>
      <c r="AD9" s="135"/>
    </row>
    <row r="10" spans="1:56" ht="26.25" customHeight="1">
      <c r="A10" s="125" t="s">
        <v>121</v>
      </c>
      <c r="B10" s="288">
        <v>0</v>
      </c>
      <c r="C10" s="288">
        <v>0</v>
      </c>
      <c r="D10" s="288">
        <v>0</v>
      </c>
      <c r="E10" s="288">
        <v>0</v>
      </c>
      <c r="F10" s="288">
        <v>6</v>
      </c>
      <c r="G10" s="288">
        <v>0</v>
      </c>
      <c r="H10" s="288">
        <v>6</v>
      </c>
      <c r="I10" s="288">
        <v>2</v>
      </c>
      <c r="J10" s="288">
        <v>7</v>
      </c>
      <c r="K10" s="288">
        <v>5</v>
      </c>
      <c r="L10" s="288">
        <v>2</v>
      </c>
      <c r="M10" s="288">
        <v>2</v>
      </c>
      <c r="N10" s="288">
        <v>0</v>
      </c>
      <c r="O10" s="288">
        <v>0</v>
      </c>
      <c r="P10" s="288">
        <v>0</v>
      </c>
      <c r="Q10" s="288">
        <v>0</v>
      </c>
      <c r="R10" s="288">
        <v>1</v>
      </c>
      <c r="S10" s="288">
        <v>0</v>
      </c>
      <c r="T10" s="288">
        <v>1</v>
      </c>
      <c r="U10" s="288">
        <v>0</v>
      </c>
      <c r="V10" s="288">
        <v>1</v>
      </c>
      <c r="W10" s="288">
        <v>0</v>
      </c>
      <c r="X10" s="288">
        <v>0</v>
      </c>
      <c r="Y10" s="288">
        <v>0</v>
      </c>
      <c r="Z10" s="288">
        <f t="shared" si="0"/>
        <v>24</v>
      </c>
      <c r="AA10" s="288">
        <f t="shared" si="0"/>
        <v>9</v>
      </c>
      <c r="AB10" s="136">
        <f t="shared" si="1"/>
        <v>33</v>
      </c>
      <c r="AC10" s="291" t="s">
        <v>418</v>
      </c>
      <c r="AD10" s="135"/>
    </row>
    <row r="11" spans="1:56" ht="50.25" customHeight="1">
      <c r="A11" s="122" t="s">
        <v>184</v>
      </c>
      <c r="B11" s="288">
        <v>0</v>
      </c>
      <c r="C11" s="288">
        <v>0</v>
      </c>
      <c r="D11" s="288">
        <v>0</v>
      </c>
      <c r="E11" s="288">
        <v>0</v>
      </c>
      <c r="F11" s="288">
        <v>37</v>
      </c>
      <c r="G11" s="288">
        <v>20</v>
      </c>
      <c r="H11" s="288">
        <v>23</v>
      </c>
      <c r="I11" s="288">
        <v>13</v>
      </c>
      <c r="J11" s="288">
        <v>11</v>
      </c>
      <c r="K11" s="288">
        <v>9</v>
      </c>
      <c r="L11" s="288">
        <v>17</v>
      </c>
      <c r="M11" s="288">
        <v>12</v>
      </c>
      <c r="N11" s="288">
        <v>0</v>
      </c>
      <c r="O11" s="288">
        <v>0</v>
      </c>
      <c r="P11" s="288">
        <v>2</v>
      </c>
      <c r="Q11" s="288">
        <v>0</v>
      </c>
      <c r="R11" s="288">
        <v>1</v>
      </c>
      <c r="S11" s="288">
        <v>0</v>
      </c>
      <c r="T11" s="288">
        <v>1</v>
      </c>
      <c r="U11" s="288">
        <v>1</v>
      </c>
      <c r="V11" s="288">
        <v>1</v>
      </c>
      <c r="W11" s="288">
        <v>1</v>
      </c>
      <c r="X11" s="288">
        <v>0</v>
      </c>
      <c r="Y11" s="288">
        <v>0</v>
      </c>
      <c r="Z11" s="288">
        <f t="shared" si="0"/>
        <v>93</v>
      </c>
      <c r="AA11" s="288">
        <f t="shared" si="0"/>
        <v>56</v>
      </c>
      <c r="AB11" s="136">
        <f t="shared" si="1"/>
        <v>149</v>
      </c>
      <c r="AC11" s="291" t="s">
        <v>419</v>
      </c>
      <c r="AD11" s="135"/>
    </row>
    <row r="12" spans="1:56" ht="45" customHeight="1">
      <c r="A12" s="122" t="s">
        <v>185</v>
      </c>
      <c r="B12" s="288">
        <v>0</v>
      </c>
      <c r="C12" s="288">
        <v>0</v>
      </c>
      <c r="D12" s="288">
        <v>0</v>
      </c>
      <c r="E12" s="288">
        <v>0</v>
      </c>
      <c r="F12" s="288">
        <v>1</v>
      </c>
      <c r="G12" s="288">
        <v>3</v>
      </c>
      <c r="H12" s="288">
        <v>0</v>
      </c>
      <c r="I12" s="288">
        <v>0</v>
      </c>
      <c r="J12" s="288">
        <v>0</v>
      </c>
      <c r="K12" s="288">
        <v>0</v>
      </c>
      <c r="L12" s="288">
        <v>2</v>
      </c>
      <c r="M12" s="288">
        <v>1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8">
        <v>0</v>
      </c>
      <c r="W12" s="288">
        <v>0</v>
      </c>
      <c r="X12" s="288">
        <v>1</v>
      </c>
      <c r="Y12" s="288">
        <v>0</v>
      </c>
      <c r="Z12" s="288">
        <f t="shared" si="0"/>
        <v>4</v>
      </c>
      <c r="AA12" s="288">
        <f t="shared" si="0"/>
        <v>4</v>
      </c>
      <c r="AB12" s="136">
        <f t="shared" si="1"/>
        <v>8</v>
      </c>
      <c r="AC12" s="291" t="s">
        <v>420</v>
      </c>
      <c r="AD12" s="135"/>
    </row>
    <row r="13" spans="1:56" ht="35.25" customHeight="1">
      <c r="A13" s="122" t="s">
        <v>186</v>
      </c>
      <c r="B13" s="288">
        <v>0</v>
      </c>
      <c r="C13" s="288">
        <v>0</v>
      </c>
      <c r="D13" s="288">
        <v>0</v>
      </c>
      <c r="E13" s="288">
        <v>0</v>
      </c>
      <c r="F13" s="288">
        <v>2</v>
      </c>
      <c r="G13" s="288">
        <v>0</v>
      </c>
      <c r="H13" s="288">
        <v>3</v>
      </c>
      <c r="I13" s="288">
        <v>1</v>
      </c>
      <c r="J13" s="288">
        <v>2</v>
      </c>
      <c r="K13" s="288">
        <v>1</v>
      </c>
      <c r="L13" s="288">
        <v>0</v>
      </c>
      <c r="M13" s="288">
        <v>0</v>
      </c>
      <c r="N13" s="288">
        <v>0</v>
      </c>
      <c r="O13" s="288">
        <v>0</v>
      </c>
      <c r="P13" s="288">
        <v>0</v>
      </c>
      <c r="Q13" s="288">
        <v>0</v>
      </c>
      <c r="R13" s="288">
        <v>0</v>
      </c>
      <c r="S13" s="288">
        <v>0</v>
      </c>
      <c r="T13" s="288">
        <v>0</v>
      </c>
      <c r="U13" s="288">
        <v>0</v>
      </c>
      <c r="V13" s="288">
        <v>0</v>
      </c>
      <c r="W13" s="288">
        <v>0</v>
      </c>
      <c r="X13" s="288">
        <v>0</v>
      </c>
      <c r="Y13" s="288">
        <v>0</v>
      </c>
      <c r="Z13" s="288">
        <f t="shared" si="0"/>
        <v>7</v>
      </c>
      <c r="AA13" s="288">
        <f t="shared" si="0"/>
        <v>2</v>
      </c>
      <c r="AB13" s="136">
        <f t="shared" si="1"/>
        <v>9</v>
      </c>
      <c r="AC13" s="291" t="s">
        <v>430</v>
      </c>
      <c r="AD13" s="135"/>
    </row>
    <row r="14" spans="1:56" ht="23.25" customHeight="1">
      <c r="A14" s="122" t="s">
        <v>444</v>
      </c>
      <c r="B14" s="288">
        <v>0</v>
      </c>
      <c r="C14" s="288">
        <v>0</v>
      </c>
      <c r="D14" s="288">
        <v>0</v>
      </c>
      <c r="E14" s="288">
        <v>0</v>
      </c>
      <c r="F14" s="288">
        <v>38</v>
      </c>
      <c r="G14" s="288">
        <v>7</v>
      </c>
      <c r="H14" s="288">
        <v>16</v>
      </c>
      <c r="I14" s="288">
        <v>1</v>
      </c>
      <c r="J14" s="288">
        <v>10</v>
      </c>
      <c r="K14" s="288">
        <v>3</v>
      </c>
      <c r="L14" s="288">
        <v>0</v>
      </c>
      <c r="M14" s="288">
        <v>0</v>
      </c>
      <c r="N14" s="288">
        <v>0</v>
      </c>
      <c r="O14" s="288">
        <v>0</v>
      </c>
      <c r="P14" s="288">
        <v>0</v>
      </c>
      <c r="Q14" s="288">
        <v>0</v>
      </c>
      <c r="R14" s="288">
        <v>0</v>
      </c>
      <c r="S14" s="288">
        <v>0</v>
      </c>
      <c r="T14" s="288">
        <v>0</v>
      </c>
      <c r="U14" s="288">
        <v>0</v>
      </c>
      <c r="V14" s="288">
        <v>0</v>
      </c>
      <c r="W14" s="288">
        <v>0</v>
      </c>
      <c r="X14" s="288">
        <v>0</v>
      </c>
      <c r="Y14" s="288">
        <v>0</v>
      </c>
      <c r="Z14" s="288">
        <f t="shared" si="0"/>
        <v>64</v>
      </c>
      <c r="AA14" s="288">
        <f t="shared" si="0"/>
        <v>11</v>
      </c>
      <c r="AB14" s="136">
        <f t="shared" si="1"/>
        <v>75</v>
      </c>
      <c r="AC14" s="291" t="s">
        <v>550</v>
      </c>
      <c r="AD14" s="135"/>
    </row>
    <row r="15" spans="1:56" ht="24" customHeight="1">
      <c r="A15" s="125" t="s">
        <v>187</v>
      </c>
      <c r="B15" s="288">
        <v>0</v>
      </c>
      <c r="C15" s="288">
        <v>0</v>
      </c>
      <c r="D15" s="288">
        <v>0</v>
      </c>
      <c r="E15" s="288">
        <v>0</v>
      </c>
      <c r="F15" s="288">
        <v>0</v>
      </c>
      <c r="G15" s="288">
        <v>0</v>
      </c>
      <c r="H15" s="288">
        <v>0</v>
      </c>
      <c r="I15" s="288">
        <v>0</v>
      </c>
      <c r="J15" s="288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>
        <v>0</v>
      </c>
      <c r="U15" s="288">
        <v>0</v>
      </c>
      <c r="V15" s="288">
        <v>0</v>
      </c>
      <c r="W15" s="288">
        <v>0</v>
      </c>
      <c r="X15" s="288">
        <v>0</v>
      </c>
      <c r="Y15" s="288">
        <v>0</v>
      </c>
      <c r="Z15" s="288">
        <f t="shared" si="0"/>
        <v>0</v>
      </c>
      <c r="AA15" s="288">
        <f t="shared" si="0"/>
        <v>0</v>
      </c>
      <c r="AB15" s="136">
        <f t="shared" si="1"/>
        <v>0</v>
      </c>
      <c r="AC15" s="291" t="s">
        <v>431</v>
      </c>
      <c r="AD15" s="135"/>
    </row>
    <row r="16" spans="1:56" ht="35.25" customHeight="1">
      <c r="A16" s="122" t="s">
        <v>188</v>
      </c>
      <c r="B16" s="288">
        <v>0</v>
      </c>
      <c r="C16" s="288">
        <v>0</v>
      </c>
      <c r="D16" s="288">
        <v>0</v>
      </c>
      <c r="E16" s="288">
        <v>0</v>
      </c>
      <c r="F16" s="288">
        <v>0</v>
      </c>
      <c r="G16" s="288">
        <v>1</v>
      </c>
      <c r="H16" s="288">
        <v>0</v>
      </c>
      <c r="I16" s="288">
        <v>0</v>
      </c>
      <c r="J16" s="288">
        <v>0</v>
      </c>
      <c r="K16" s="288">
        <v>0</v>
      </c>
      <c r="L16" s="288">
        <v>0</v>
      </c>
      <c r="M16" s="288">
        <v>1</v>
      </c>
      <c r="N16" s="288">
        <v>0</v>
      </c>
      <c r="O16" s="288">
        <v>0</v>
      </c>
      <c r="P16" s="288">
        <v>0</v>
      </c>
      <c r="Q16" s="288">
        <v>0</v>
      </c>
      <c r="R16" s="288">
        <v>0</v>
      </c>
      <c r="S16" s="288">
        <v>0</v>
      </c>
      <c r="T16" s="288">
        <v>0</v>
      </c>
      <c r="U16" s="288">
        <v>0</v>
      </c>
      <c r="V16" s="288">
        <v>0</v>
      </c>
      <c r="W16" s="288">
        <v>0</v>
      </c>
      <c r="X16" s="288">
        <v>0</v>
      </c>
      <c r="Y16" s="288">
        <v>0</v>
      </c>
      <c r="Z16" s="288">
        <f t="shared" si="0"/>
        <v>0</v>
      </c>
      <c r="AA16" s="288">
        <f t="shared" si="0"/>
        <v>2</v>
      </c>
      <c r="AB16" s="136">
        <f t="shared" si="1"/>
        <v>2</v>
      </c>
      <c r="AC16" s="291" t="s">
        <v>432</v>
      </c>
      <c r="AD16" s="135"/>
    </row>
    <row r="17" spans="1:37" ht="29.25" customHeight="1">
      <c r="A17" s="125" t="s">
        <v>189</v>
      </c>
      <c r="B17" s="288">
        <v>0</v>
      </c>
      <c r="C17" s="288">
        <v>0</v>
      </c>
      <c r="D17" s="288">
        <v>0</v>
      </c>
      <c r="E17" s="288">
        <v>0</v>
      </c>
      <c r="F17" s="288">
        <v>4</v>
      </c>
      <c r="G17" s="288">
        <v>2</v>
      </c>
      <c r="H17" s="288">
        <v>2</v>
      </c>
      <c r="I17" s="288">
        <v>1</v>
      </c>
      <c r="J17" s="288">
        <v>4</v>
      </c>
      <c r="K17" s="288">
        <v>3</v>
      </c>
      <c r="L17" s="288">
        <v>0</v>
      </c>
      <c r="M17" s="288">
        <v>0</v>
      </c>
      <c r="N17" s="288">
        <v>0</v>
      </c>
      <c r="O17" s="288">
        <v>0</v>
      </c>
      <c r="P17" s="288">
        <v>0</v>
      </c>
      <c r="Q17" s="288">
        <v>0</v>
      </c>
      <c r="R17" s="288">
        <v>0</v>
      </c>
      <c r="S17" s="288">
        <v>0</v>
      </c>
      <c r="T17" s="288">
        <v>1</v>
      </c>
      <c r="U17" s="288">
        <v>0</v>
      </c>
      <c r="V17" s="288">
        <v>0</v>
      </c>
      <c r="W17" s="288">
        <v>0</v>
      </c>
      <c r="X17" s="288">
        <v>0</v>
      </c>
      <c r="Y17" s="288">
        <v>0</v>
      </c>
      <c r="Z17" s="288">
        <f t="shared" si="0"/>
        <v>11</v>
      </c>
      <c r="AA17" s="288">
        <f t="shared" si="0"/>
        <v>6</v>
      </c>
      <c r="AB17" s="136">
        <f t="shared" si="1"/>
        <v>17</v>
      </c>
      <c r="AC17" s="291" t="s">
        <v>433</v>
      </c>
      <c r="AD17" s="135"/>
    </row>
    <row r="18" spans="1:37" ht="25.5" customHeight="1">
      <c r="A18" s="122" t="s">
        <v>190</v>
      </c>
      <c r="B18" s="288">
        <v>0</v>
      </c>
      <c r="C18" s="288">
        <v>0</v>
      </c>
      <c r="D18" s="288">
        <v>0</v>
      </c>
      <c r="E18" s="288">
        <v>1</v>
      </c>
      <c r="F18" s="288">
        <v>1</v>
      </c>
      <c r="G18" s="288">
        <v>1</v>
      </c>
      <c r="H18" s="288">
        <v>1</v>
      </c>
      <c r="I18" s="288">
        <v>3</v>
      </c>
      <c r="J18" s="288">
        <v>2</v>
      </c>
      <c r="K18" s="288">
        <v>2</v>
      </c>
      <c r="L18" s="288">
        <v>0</v>
      </c>
      <c r="M18" s="288">
        <v>2</v>
      </c>
      <c r="N18" s="288">
        <v>0</v>
      </c>
      <c r="O18" s="288">
        <v>0</v>
      </c>
      <c r="P18" s="288">
        <v>0</v>
      </c>
      <c r="Q18" s="288">
        <v>0</v>
      </c>
      <c r="R18" s="288">
        <v>0</v>
      </c>
      <c r="S18" s="288">
        <v>2</v>
      </c>
      <c r="T18" s="288">
        <v>0</v>
      </c>
      <c r="U18" s="288">
        <v>0</v>
      </c>
      <c r="V18" s="288">
        <v>0</v>
      </c>
      <c r="W18" s="288">
        <v>0</v>
      </c>
      <c r="X18" s="288">
        <v>0</v>
      </c>
      <c r="Y18" s="288">
        <v>0</v>
      </c>
      <c r="Z18" s="288">
        <f t="shared" si="0"/>
        <v>4</v>
      </c>
      <c r="AA18" s="288">
        <f t="shared" si="0"/>
        <v>11</v>
      </c>
      <c r="AB18" s="136">
        <f t="shared" si="1"/>
        <v>15</v>
      </c>
      <c r="AC18" s="291" t="s">
        <v>434</v>
      </c>
      <c r="AD18" s="135"/>
    </row>
    <row r="19" spans="1:37" ht="27.75" customHeight="1">
      <c r="A19" s="125" t="s">
        <v>445</v>
      </c>
      <c r="B19" s="288">
        <v>0</v>
      </c>
      <c r="C19" s="288">
        <v>0</v>
      </c>
      <c r="D19" s="288">
        <v>9</v>
      </c>
      <c r="E19" s="288">
        <v>7</v>
      </c>
      <c r="F19" s="288">
        <v>35</v>
      </c>
      <c r="G19" s="288">
        <v>15</v>
      </c>
      <c r="H19" s="288">
        <v>27</v>
      </c>
      <c r="I19" s="288">
        <v>15</v>
      </c>
      <c r="J19" s="288">
        <v>30</v>
      </c>
      <c r="K19" s="288">
        <v>21</v>
      </c>
      <c r="L19" s="288">
        <v>2</v>
      </c>
      <c r="M19" s="288">
        <v>1</v>
      </c>
      <c r="N19" s="288">
        <v>0</v>
      </c>
      <c r="O19" s="288">
        <v>0</v>
      </c>
      <c r="P19" s="288">
        <v>0</v>
      </c>
      <c r="Q19" s="288">
        <v>0</v>
      </c>
      <c r="R19" s="288">
        <v>0</v>
      </c>
      <c r="S19" s="288">
        <v>0</v>
      </c>
      <c r="T19" s="288">
        <v>0</v>
      </c>
      <c r="U19" s="288">
        <v>0</v>
      </c>
      <c r="V19" s="288">
        <v>0</v>
      </c>
      <c r="W19" s="288">
        <v>0</v>
      </c>
      <c r="X19" s="288">
        <v>0</v>
      </c>
      <c r="Y19" s="288">
        <v>0</v>
      </c>
      <c r="Z19" s="288">
        <f t="shared" si="0"/>
        <v>103</v>
      </c>
      <c r="AA19" s="288">
        <f t="shared" si="0"/>
        <v>59</v>
      </c>
      <c r="AB19" s="136">
        <f t="shared" si="1"/>
        <v>162</v>
      </c>
      <c r="AC19" s="292" t="s">
        <v>446</v>
      </c>
      <c r="AD19" s="135"/>
    </row>
    <row r="20" spans="1:37" ht="29.25" customHeight="1">
      <c r="A20" s="125" t="s">
        <v>191</v>
      </c>
      <c r="B20" s="288">
        <v>0</v>
      </c>
      <c r="C20" s="288">
        <v>0</v>
      </c>
      <c r="D20" s="288">
        <v>0</v>
      </c>
      <c r="E20" s="288">
        <v>0</v>
      </c>
      <c r="F20" s="288">
        <v>0</v>
      </c>
      <c r="G20" s="288">
        <v>2</v>
      </c>
      <c r="H20" s="288">
        <v>0</v>
      </c>
      <c r="I20" s="288">
        <v>0</v>
      </c>
      <c r="J20" s="288">
        <v>2</v>
      </c>
      <c r="K20" s="288">
        <v>0</v>
      </c>
      <c r="L20" s="288">
        <v>0</v>
      </c>
      <c r="M20" s="288">
        <v>1</v>
      </c>
      <c r="N20" s="288">
        <v>0</v>
      </c>
      <c r="O20" s="288">
        <v>0</v>
      </c>
      <c r="P20" s="288">
        <v>0</v>
      </c>
      <c r="Q20" s="288">
        <v>0</v>
      </c>
      <c r="R20" s="288">
        <v>0</v>
      </c>
      <c r="S20" s="288">
        <v>0</v>
      </c>
      <c r="T20" s="288">
        <v>0</v>
      </c>
      <c r="U20" s="288">
        <v>0</v>
      </c>
      <c r="V20" s="288">
        <v>0</v>
      </c>
      <c r="W20" s="288">
        <v>0</v>
      </c>
      <c r="X20" s="288">
        <v>0</v>
      </c>
      <c r="Y20" s="288">
        <v>0</v>
      </c>
      <c r="Z20" s="288">
        <f t="shared" si="0"/>
        <v>2</v>
      </c>
      <c r="AA20" s="288">
        <f t="shared" si="0"/>
        <v>3</v>
      </c>
      <c r="AB20" s="136">
        <f t="shared" si="1"/>
        <v>5</v>
      </c>
      <c r="AC20" s="292" t="s">
        <v>435</v>
      </c>
      <c r="AD20" s="135"/>
    </row>
    <row r="21" spans="1:37" ht="35.25" customHeight="1">
      <c r="A21" s="122" t="s">
        <v>192</v>
      </c>
      <c r="B21" s="288">
        <v>0</v>
      </c>
      <c r="C21" s="288">
        <v>0</v>
      </c>
      <c r="D21" s="288">
        <v>0</v>
      </c>
      <c r="E21" s="288">
        <v>1</v>
      </c>
      <c r="F21" s="288">
        <v>1</v>
      </c>
      <c r="G21" s="288">
        <v>0</v>
      </c>
      <c r="H21" s="288">
        <v>1</v>
      </c>
      <c r="I21" s="288">
        <v>1</v>
      </c>
      <c r="J21" s="288">
        <v>2</v>
      </c>
      <c r="K21" s="288">
        <v>2</v>
      </c>
      <c r="L21" s="288">
        <v>2</v>
      </c>
      <c r="M21" s="288">
        <v>0</v>
      </c>
      <c r="N21" s="288">
        <v>0</v>
      </c>
      <c r="O21" s="288">
        <v>0</v>
      </c>
      <c r="P21" s="288">
        <v>2</v>
      </c>
      <c r="Q21" s="288">
        <v>0</v>
      </c>
      <c r="R21" s="288">
        <v>3</v>
      </c>
      <c r="S21" s="288">
        <v>0</v>
      </c>
      <c r="T21" s="288">
        <v>1</v>
      </c>
      <c r="U21" s="288">
        <v>0</v>
      </c>
      <c r="V21" s="288">
        <v>0</v>
      </c>
      <c r="W21" s="288">
        <v>0</v>
      </c>
      <c r="X21" s="288">
        <v>0</v>
      </c>
      <c r="Y21" s="288">
        <v>0</v>
      </c>
      <c r="Z21" s="288">
        <f t="shared" si="0"/>
        <v>12</v>
      </c>
      <c r="AA21" s="288">
        <f t="shared" si="0"/>
        <v>4</v>
      </c>
      <c r="AB21" s="136">
        <f t="shared" si="1"/>
        <v>16</v>
      </c>
      <c r="AC21" s="291" t="s">
        <v>436</v>
      </c>
      <c r="AD21" s="135"/>
    </row>
    <row r="22" spans="1:37" ht="36" customHeight="1">
      <c r="A22" s="125" t="s">
        <v>122</v>
      </c>
      <c r="B22" s="581">
        <v>0</v>
      </c>
      <c r="C22" s="581">
        <v>0</v>
      </c>
      <c r="D22" s="581">
        <v>12</v>
      </c>
      <c r="E22" s="581">
        <v>0</v>
      </c>
      <c r="F22" s="581">
        <v>51</v>
      </c>
      <c r="G22" s="581">
        <v>24</v>
      </c>
      <c r="H22" s="581">
        <v>56</v>
      </c>
      <c r="I22" s="581">
        <v>36</v>
      </c>
      <c r="J22" s="581">
        <v>63</v>
      </c>
      <c r="K22" s="581">
        <v>20</v>
      </c>
      <c r="L22" s="581">
        <v>7</v>
      </c>
      <c r="M22" s="581">
        <v>5</v>
      </c>
      <c r="N22" s="581">
        <v>0</v>
      </c>
      <c r="O22" s="581">
        <v>0</v>
      </c>
      <c r="P22" s="581">
        <v>2</v>
      </c>
      <c r="Q22" s="581">
        <v>0</v>
      </c>
      <c r="R22" s="581">
        <v>3</v>
      </c>
      <c r="S22" s="581">
        <v>0</v>
      </c>
      <c r="T22" s="581">
        <v>3</v>
      </c>
      <c r="U22" s="581">
        <v>0</v>
      </c>
      <c r="V22" s="581">
        <v>10</v>
      </c>
      <c r="W22" s="581">
        <v>0</v>
      </c>
      <c r="X22" s="581">
        <v>0</v>
      </c>
      <c r="Y22" s="581">
        <v>0</v>
      </c>
      <c r="Z22" s="288">
        <f t="shared" si="0"/>
        <v>207</v>
      </c>
      <c r="AA22" s="288">
        <f t="shared" si="0"/>
        <v>85</v>
      </c>
      <c r="AB22" s="136">
        <f t="shared" si="1"/>
        <v>292</v>
      </c>
      <c r="AC22" s="293" t="s">
        <v>437</v>
      </c>
      <c r="AD22" s="135"/>
    </row>
    <row r="23" spans="1:37" ht="51.75" customHeight="1" thickBot="1">
      <c r="A23" s="139" t="s">
        <v>193</v>
      </c>
      <c r="B23" s="289">
        <v>0</v>
      </c>
      <c r="C23" s="289">
        <v>0</v>
      </c>
      <c r="D23" s="289">
        <v>6</v>
      </c>
      <c r="E23" s="289">
        <v>1</v>
      </c>
      <c r="F23" s="289">
        <v>56</v>
      </c>
      <c r="G23" s="289">
        <v>31</v>
      </c>
      <c r="H23" s="289">
        <v>76</v>
      </c>
      <c r="I23" s="289">
        <v>29</v>
      </c>
      <c r="J23" s="289">
        <v>43</v>
      </c>
      <c r="K23" s="289">
        <v>18</v>
      </c>
      <c r="L23" s="289">
        <v>19</v>
      </c>
      <c r="M23" s="289">
        <v>7</v>
      </c>
      <c r="N23" s="289">
        <v>1</v>
      </c>
      <c r="O23" s="289">
        <v>1</v>
      </c>
      <c r="P23" s="289">
        <v>5</v>
      </c>
      <c r="Q23" s="289">
        <v>1</v>
      </c>
      <c r="R23" s="289">
        <v>1</v>
      </c>
      <c r="S23" s="289">
        <v>0</v>
      </c>
      <c r="T23" s="289">
        <v>0</v>
      </c>
      <c r="U23" s="289">
        <v>0</v>
      </c>
      <c r="V23" s="289">
        <v>2</v>
      </c>
      <c r="W23" s="289">
        <v>0</v>
      </c>
      <c r="X23" s="289">
        <v>0</v>
      </c>
      <c r="Y23" s="289">
        <v>0</v>
      </c>
      <c r="Z23" s="289">
        <f t="shared" si="0"/>
        <v>209</v>
      </c>
      <c r="AA23" s="289">
        <f t="shared" si="0"/>
        <v>88</v>
      </c>
      <c r="AB23" s="140">
        <f t="shared" si="1"/>
        <v>297</v>
      </c>
      <c r="AC23" s="294" t="s">
        <v>421</v>
      </c>
      <c r="AD23" s="135"/>
    </row>
    <row r="24" spans="1:37" ht="25.5" customHeight="1" thickTop="1">
      <c r="A24" s="299"/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135"/>
    </row>
    <row r="25" spans="1:37" s="29" customFormat="1" ht="30" customHeight="1" thickBot="1">
      <c r="A25" s="196" t="s">
        <v>836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912" t="s">
        <v>837</v>
      </c>
      <c r="AC25" s="912"/>
      <c r="AD25" s="217"/>
    </row>
    <row r="26" spans="1:37" s="29" customFormat="1" ht="30" customHeight="1" thickTop="1">
      <c r="A26" s="885" t="s">
        <v>134</v>
      </c>
      <c r="B26" s="835" t="s">
        <v>834</v>
      </c>
      <c r="C26" s="835"/>
      <c r="D26" s="846" t="s">
        <v>824</v>
      </c>
      <c r="E26" s="846"/>
      <c r="F26" s="846" t="s">
        <v>825</v>
      </c>
      <c r="G26" s="846"/>
      <c r="H26" s="846" t="s">
        <v>826</v>
      </c>
      <c r="I26" s="846"/>
      <c r="J26" s="846" t="s">
        <v>827</v>
      </c>
      <c r="K26" s="846"/>
      <c r="L26" s="846" t="s">
        <v>828</v>
      </c>
      <c r="M26" s="846"/>
      <c r="N26" s="846" t="s">
        <v>829</v>
      </c>
      <c r="O26" s="846"/>
      <c r="P26" s="846" t="s">
        <v>830</v>
      </c>
      <c r="Q26" s="846"/>
      <c r="R26" s="846" t="s">
        <v>831</v>
      </c>
      <c r="S26" s="846"/>
      <c r="T26" s="846" t="s">
        <v>832</v>
      </c>
      <c r="U26" s="846"/>
      <c r="V26" s="846" t="s">
        <v>833</v>
      </c>
      <c r="W26" s="846"/>
      <c r="X26" s="891" t="s">
        <v>132</v>
      </c>
      <c r="Y26" s="891"/>
      <c r="Z26" s="885" t="s">
        <v>552</v>
      </c>
      <c r="AA26" s="885"/>
      <c r="AB26" s="885"/>
      <c r="AC26" s="880" t="s">
        <v>354</v>
      </c>
    </row>
    <row r="27" spans="1:37" ht="42" customHeight="1">
      <c r="A27" s="887"/>
      <c r="B27" s="896" t="s">
        <v>795</v>
      </c>
      <c r="C27" s="896"/>
      <c r="D27" s="869"/>
      <c r="E27" s="869"/>
      <c r="F27" s="869"/>
      <c r="G27" s="869"/>
      <c r="H27" s="869"/>
      <c r="I27" s="869"/>
      <c r="J27" s="869"/>
      <c r="K27" s="869"/>
      <c r="L27" s="869"/>
      <c r="M27" s="869"/>
      <c r="N27" s="869"/>
      <c r="O27" s="869"/>
      <c r="P27" s="869"/>
      <c r="Q27" s="869"/>
      <c r="R27" s="869"/>
      <c r="S27" s="869"/>
      <c r="T27" s="869"/>
      <c r="U27" s="869"/>
      <c r="V27" s="869"/>
      <c r="W27" s="869"/>
      <c r="X27" s="911" t="s">
        <v>493</v>
      </c>
      <c r="Y27" s="911"/>
      <c r="Z27" s="539" t="s">
        <v>9</v>
      </c>
      <c r="AA27" s="539" t="s">
        <v>10</v>
      </c>
      <c r="AB27" s="539" t="s">
        <v>11</v>
      </c>
      <c r="AC27" s="881"/>
    </row>
    <row r="28" spans="1:37" ht="30" customHeight="1" thickBot="1">
      <c r="A28" s="538"/>
      <c r="B28" s="201" t="s">
        <v>271</v>
      </c>
      <c r="C28" s="201" t="s">
        <v>272</v>
      </c>
      <c r="D28" s="201" t="s">
        <v>271</v>
      </c>
      <c r="E28" s="201" t="s">
        <v>272</v>
      </c>
      <c r="F28" s="201" t="s">
        <v>271</v>
      </c>
      <c r="G28" s="201" t="s">
        <v>272</v>
      </c>
      <c r="H28" s="201" t="s">
        <v>271</v>
      </c>
      <c r="I28" s="201" t="s">
        <v>272</v>
      </c>
      <c r="J28" s="201" t="s">
        <v>271</v>
      </c>
      <c r="K28" s="201" t="s">
        <v>272</v>
      </c>
      <c r="L28" s="201" t="s">
        <v>271</v>
      </c>
      <c r="M28" s="201" t="s">
        <v>272</v>
      </c>
      <c r="N28" s="201" t="s">
        <v>271</v>
      </c>
      <c r="O28" s="201" t="s">
        <v>272</v>
      </c>
      <c r="P28" s="201" t="s">
        <v>271</v>
      </c>
      <c r="Q28" s="201" t="s">
        <v>272</v>
      </c>
      <c r="R28" s="201" t="s">
        <v>271</v>
      </c>
      <c r="S28" s="201" t="s">
        <v>272</v>
      </c>
      <c r="T28" s="201" t="s">
        <v>271</v>
      </c>
      <c r="U28" s="201" t="s">
        <v>272</v>
      </c>
      <c r="V28" s="201" t="s">
        <v>271</v>
      </c>
      <c r="W28" s="201" t="s">
        <v>272</v>
      </c>
      <c r="X28" s="201" t="s">
        <v>271</v>
      </c>
      <c r="Y28" s="201" t="s">
        <v>272</v>
      </c>
      <c r="Z28" s="201" t="s">
        <v>271</v>
      </c>
      <c r="AA28" s="201" t="s">
        <v>272</v>
      </c>
      <c r="AB28" s="201" t="s">
        <v>315</v>
      </c>
      <c r="AC28" s="882"/>
    </row>
    <row r="29" spans="1:37" ht="30" customHeight="1" thickTop="1">
      <c r="A29" s="127" t="s">
        <v>123</v>
      </c>
      <c r="B29" s="287">
        <v>0</v>
      </c>
      <c r="C29" s="287">
        <v>0</v>
      </c>
      <c r="D29" s="287">
        <v>2</v>
      </c>
      <c r="E29" s="287">
        <v>3</v>
      </c>
      <c r="F29" s="287">
        <v>19</v>
      </c>
      <c r="G29" s="287">
        <v>8</v>
      </c>
      <c r="H29" s="287">
        <v>7</v>
      </c>
      <c r="I29" s="287">
        <v>1</v>
      </c>
      <c r="J29" s="287">
        <v>1</v>
      </c>
      <c r="K29" s="287">
        <v>2</v>
      </c>
      <c r="L29" s="287">
        <v>2</v>
      </c>
      <c r="M29" s="287">
        <v>1</v>
      </c>
      <c r="N29" s="287">
        <v>0</v>
      </c>
      <c r="O29" s="287">
        <v>0</v>
      </c>
      <c r="P29" s="287">
        <v>5</v>
      </c>
      <c r="Q29" s="287">
        <v>1</v>
      </c>
      <c r="R29" s="287">
        <v>1</v>
      </c>
      <c r="S29" s="287">
        <v>0</v>
      </c>
      <c r="T29" s="287">
        <v>0</v>
      </c>
      <c r="U29" s="287">
        <v>0</v>
      </c>
      <c r="V29" s="287">
        <v>4</v>
      </c>
      <c r="W29" s="287">
        <v>2</v>
      </c>
      <c r="X29" s="287">
        <v>0</v>
      </c>
      <c r="Y29" s="287">
        <v>0</v>
      </c>
      <c r="Z29" s="287">
        <f t="shared" ref="Z29:AA33" si="2">SUM(X29,V29,T29,R29,P29,N29,L29,J29,H29,F29,D29,B29)</f>
        <v>41</v>
      </c>
      <c r="AA29" s="287">
        <f t="shared" si="2"/>
        <v>18</v>
      </c>
      <c r="AB29" s="298">
        <f t="shared" ref="AB29:AB44" si="3">SUM(Z29:AA29)</f>
        <v>59</v>
      </c>
      <c r="AC29" s="296" t="s">
        <v>422</v>
      </c>
    </row>
    <row r="30" spans="1:37" ht="30" customHeight="1">
      <c r="A30" s="352" t="s">
        <v>664</v>
      </c>
      <c r="B30" s="288">
        <v>0</v>
      </c>
      <c r="C30" s="288">
        <v>1</v>
      </c>
      <c r="D30" s="288">
        <v>7</v>
      </c>
      <c r="E30" s="288">
        <v>3</v>
      </c>
      <c r="F30" s="288">
        <v>5</v>
      </c>
      <c r="G30" s="288">
        <v>0</v>
      </c>
      <c r="H30" s="288">
        <v>2</v>
      </c>
      <c r="I30" s="288">
        <v>0</v>
      </c>
      <c r="J30" s="288">
        <v>2</v>
      </c>
      <c r="K30" s="288">
        <v>0</v>
      </c>
      <c r="L30" s="288">
        <v>0</v>
      </c>
      <c r="M30" s="288">
        <v>0</v>
      </c>
      <c r="N30" s="288">
        <v>0</v>
      </c>
      <c r="O30" s="288">
        <v>0</v>
      </c>
      <c r="P30" s="288">
        <v>0</v>
      </c>
      <c r="Q30" s="288">
        <v>0</v>
      </c>
      <c r="R30" s="288">
        <v>0</v>
      </c>
      <c r="S30" s="288">
        <v>0</v>
      </c>
      <c r="T30" s="288">
        <v>0</v>
      </c>
      <c r="U30" s="288">
        <v>0</v>
      </c>
      <c r="V30" s="288">
        <v>0</v>
      </c>
      <c r="W30" s="288">
        <v>0</v>
      </c>
      <c r="X30" s="288">
        <v>0</v>
      </c>
      <c r="Y30" s="288">
        <v>0</v>
      </c>
      <c r="Z30" s="288">
        <f t="shared" si="2"/>
        <v>16</v>
      </c>
      <c r="AA30" s="288">
        <f t="shared" si="2"/>
        <v>4</v>
      </c>
      <c r="AB30" s="537">
        <f t="shared" si="3"/>
        <v>20</v>
      </c>
      <c r="AC30" s="291" t="s">
        <v>438</v>
      </c>
      <c r="AK30" s="224"/>
    </row>
    <row r="31" spans="1:37" ht="30" customHeight="1">
      <c r="A31" s="125" t="s">
        <v>195</v>
      </c>
      <c r="B31" s="288">
        <v>0</v>
      </c>
      <c r="C31" s="288">
        <v>0</v>
      </c>
      <c r="D31" s="288">
        <v>0</v>
      </c>
      <c r="E31" s="288">
        <v>0</v>
      </c>
      <c r="F31" s="288">
        <v>0</v>
      </c>
      <c r="G31" s="288">
        <v>0</v>
      </c>
      <c r="H31" s="288">
        <v>0</v>
      </c>
      <c r="I31" s="288">
        <v>0</v>
      </c>
      <c r="J31" s="288">
        <v>0</v>
      </c>
      <c r="K31" s="288">
        <v>0</v>
      </c>
      <c r="L31" s="288">
        <v>0</v>
      </c>
      <c r="M31" s="288">
        <v>0</v>
      </c>
      <c r="N31" s="288">
        <v>0</v>
      </c>
      <c r="O31" s="288">
        <v>0</v>
      </c>
      <c r="P31" s="288">
        <v>0</v>
      </c>
      <c r="Q31" s="288">
        <v>0</v>
      </c>
      <c r="R31" s="288">
        <v>0</v>
      </c>
      <c r="S31" s="288">
        <v>0</v>
      </c>
      <c r="T31" s="288">
        <v>0</v>
      </c>
      <c r="U31" s="288">
        <v>0</v>
      </c>
      <c r="V31" s="288">
        <v>0</v>
      </c>
      <c r="W31" s="288">
        <v>0</v>
      </c>
      <c r="X31" s="288">
        <v>0</v>
      </c>
      <c r="Y31" s="288">
        <v>0</v>
      </c>
      <c r="Z31" s="288">
        <f t="shared" si="2"/>
        <v>0</v>
      </c>
      <c r="AA31" s="288">
        <f t="shared" si="2"/>
        <v>0</v>
      </c>
      <c r="AB31" s="537">
        <f t="shared" si="3"/>
        <v>0</v>
      </c>
      <c r="AC31" s="291" t="s">
        <v>428</v>
      </c>
    </row>
    <row r="32" spans="1:37" ht="30" customHeight="1">
      <c r="A32" s="125" t="s">
        <v>196</v>
      </c>
      <c r="B32" s="288">
        <v>0</v>
      </c>
      <c r="C32" s="288">
        <v>0</v>
      </c>
      <c r="D32" s="288">
        <v>0</v>
      </c>
      <c r="E32" s="288">
        <v>0</v>
      </c>
      <c r="F32" s="288">
        <v>1</v>
      </c>
      <c r="G32" s="288">
        <v>1</v>
      </c>
      <c r="H32" s="288">
        <v>0</v>
      </c>
      <c r="I32" s="288">
        <v>0</v>
      </c>
      <c r="J32" s="288">
        <v>0</v>
      </c>
      <c r="K32" s="288">
        <v>0</v>
      </c>
      <c r="L32" s="288">
        <v>0</v>
      </c>
      <c r="M32" s="288">
        <v>0</v>
      </c>
      <c r="N32" s="288">
        <v>0</v>
      </c>
      <c r="O32" s="288">
        <v>0</v>
      </c>
      <c r="P32" s="288">
        <v>0</v>
      </c>
      <c r="Q32" s="288">
        <v>0</v>
      </c>
      <c r="R32" s="288">
        <v>0</v>
      </c>
      <c r="S32" s="288">
        <v>1</v>
      </c>
      <c r="T32" s="288">
        <v>0</v>
      </c>
      <c r="U32" s="288">
        <v>0</v>
      </c>
      <c r="V32" s="288">
        <v>0</v>
      </c>
      <c r="W32" s="288">
        <v>0</v>
      </c>
      <c r="X32" s="288">
        <v>0</v>
      </c>
      <c r="Y32" s="288">
        <v>0</v>
      </c>
      <c r="Z32" s="288">
        <f t="shared" si="2"/>
        <v>1</v>
      </c>
      <c r="AA32" s="288">
        <f t="shared" si="2"/>
        <v>2</v>
      </c>
      <c r="AB32" s="537">
        <f t="shared" si="3"/>
        <v>3</v>
      </c>
      <c r="AC32" s="291" t="s">
        <v>424</v>
      </c>
    </row>
    <row r="33" spans="1:29" ht="24" customHeight="1">
      <c r="A33" s="137" t="s">
        <v>194</v>
      </c>
      <c r="B33" s="288">
        <v>0</v>
      </c>
      <c r="C33" s="288">
        <v>0</v>
      </c>
      <c r="D33" s="288">
        <v>0</v>
      </c>
      <c r="E33" s="288">
        <v>1</v>
      </c>
      <c r="F33" s="288">
        <v>5</v>
      </c>
      <c r="G33" s="288">
        <v>1</v>
      </c>
      <c r="H33" s="288">
        <v>15</v>
      </c>
      <c r="I33" s="288">
        <v>8</v>
      </c>
      <c r="J33" s="288">
        <v>8</v>
      </c>
      <c r="K33" s="288">
        <v>3</v>
      </c>
      <c r="L33" s="288">
        <v>0</v>
      </c>
      <c r="M33" s="288">
        <v>1</v>
      </c>
      <c r="N33" s="288">
        <v>0</v>
      </c>
      <c r="O33" s="288">
        <v>0</v>
      </c>
      <c r="P33" s="288">
        <v>0</v>
      </c>
      <c r="Q33" s="288">
        <v>0</v>
      </c>
      <c r="R33" s="288">
        <v>0</v>
      </c>
      <c r="S33" s="288">
        <v>1</v>
      </c>
      <c r="T33" s="288">
        <v>1</v>
      </c>
      <c r="U33" s="288">
        <v>0</v>
      </c>
      <c r="V33" s="288">
        <v>0</v>
      </c>
      <c r="W33" s="288">
        <v>0</v>
      </c>
      <c r="X33" s="288">
        <v>0</v>
      </c>
      <c r="Y33" s="288">
        <v>0</v>
      </c>
      <c r="Z33" s="288">
        <f t="shared" si="2"/>
        <v>29</v>
      </c>
      <c r="AA33" s="288">
        <f t="shared" si="2"/>
        <v>15</v>
      </c>
      <c r="AB33" s="285">
        <f t="shared" si="3"/>
        <v>44</v>
      </c>
      <c r="AC33" s="291" t="s">
        <v>423</v>
      </c>
    </row>
    <row r="34" spans="1:29" ht="24.75" customHeight="1">
      <c r="A34" s="137" t="s">
        <v>142</v>
      </c>
      <c r="B34" s="288">
        <v>1</v>
      </c>
      <c r="C34" s="288">
        <v>4</v>
      </c>
      <c r="D34" s="288">
        <v>31</v>
      </c>
      <c r="E34" s="288">
        <v>12</v>
      </c>
      <c r="F34" s="288">
        <v>27</v>
      </c>
      <c r="G34" s="288">
        <v>21</v>
      </c>
      <c r="H34" s="288">
        <v>54</v>
      </c>
      <c r="I34" s="288">
        <v>28</v>
      </c>
      <c r="J34" s="288">
        <v>27</v>
      </c>
      <c r="K34" s="288">
        <v>14</v>
      </c>
      <c r="L34" s="288">
        <v>13</v>
      </c>
      <c r="M34" s="288">
        <v>8</v>
      </c>
      <c r="N34" s="288">
        <v>1</v>
      </c>
      <c r="O34" s="288">
        <v>1</v>
      </c>
      <c r="P34" s="288">
        <v>1</v>
      </c>
      <c r="Q34" s="288">
        <v>1</v>
      </c>
      <c r="R34" s="288">
        <v>2</v>
      </c>
      <c r="S34" s="288">
        <v>1</v>
      </c>
      <c r="T34" s="288">
        <v>0</v>
      </c>
      <c r="U34" s="288">
        <v>0</v>
      </c>
      <c r="V34" s="288">
        <v>0</v>
      </c>
      <c r="W34" s="288">
        <v>0</v>
      </c>
      <c r="X34" s="288">
        <v>0</v>
      </c>
      <c r="Y34" s="288">
        <v>0</v>
      </c>
      <c r="Z34" s="288">
        <f>SUM(X34,V34,T34,R34,P34,N34,L34,J34,H34,F34,D34,B34)</f>
        <v>157</v>
      </c>
      <c r="AA34" s="288">
        <f>SUM(Y34,W34,U34,S34,Q34,O34,M34,K34,I34,G34,E34,C34)</f>
        <v>90</v>
      </c>
      <c r="AB34" s="285">
        <f t="shared" si="3"/>
        <v>247</v>
      </c>
      <c r="AC34" s="291" t="s">
        <v>439</v>
      </c>
    </row>
    <row r="35" spans="1:29" ht="23.25" customHeight="1">
      <c r="A35" s="542" t="s">
        <v>143</v>
      </c>
      <c r="B35" s="288">
        <v>0</v>
      </c>
      <c r="C35" s="288">
        <v>0</v>
      </c>
      <c r="D35" s="288">
        <v>8</v>
      </c>
      <c r="E35" s="288">
        <v>8</v>
      </c>
      <c r="F35" s="288">
        <v>1</v>
      </c>
      <c r="G35" s="288">
        <v>4</v>
      </c>
      <c r="H35" s="288">
        <v>20</v>
      </c>
      <c r="I35" s="288">
        <v>0</v>
      </c>
      <c r="J35" s="288">
        <v>0</v>
      </c>
      <c r="K35" s="288">
        <v>5</v>
      </c>
      <c r="L35" s="288">
        <v>0</v>
      </c>
      <c r="M35" s="288">
        <v>0</v>
      </c>
      <c r="N35" s="288">
        <v>0</v>
      </c>
      <c r="O35" s="288">
        <v>0</v>
      </c>
      <c r="P35" s="288">
        <v>1</v>
      </c>
      <c r="Q35" s="288">
        <v>1</v>
      </c>
      <c r="R35" s="288">
        <v>4</v>
      </c>
      <c r="S35" s="288">
        <v>1</v>
      </c>
      <c r="T35" s="288">
        <v>3</v>
      </c>
      <c r="U35" s="288">
        <v>0</v>
      </c>
      <c r="V35" s="288">
        <v>0</v>
      </c>
      <c r="W35" s="288">
        <v>0</v>
      </c>
      <c r="X35" s="288">
        <v>0</v>
      </c>
      <c r="Y35" s="288">
        <v>0</v>
      </c>
      <c r="Z35" s="288">
        <f t="shared" ref="Z35:AA44" si="4">SUM(X35,V35,T35,R35,P35,N35,L35,J35,H35,F35,D35,B35)</f>
        <v>37</v>
      </c>
      <c r="AA35" s="288">
        <f t="shared" si="4"/>
        <v>19</v>
      </c>
      <c r="AB35" s="285">
        <f t="shared" si="3"/>
        <v>56</v>
      </c>
      <c r="AC35" s="291" t="s">
        <v>440</v>
      </c>
    </row>
    <row r="36" spans="1:29" s="30" customFormat="1" ht="30" customHeight="1">
      <c r="A36" s="542" t="s">
        <v>124</v>
      </c>
      <c r="B36" s="288">
        <v>0</v>
      </c>
      <c r="C36" s="288">
        <v>2</v>
      </c>
      <c r="D36" s="288">
        <v>31</v>
      </c>
      <c r="E36" s="288">
        <v>17</v>
      </c>
      <c r="F36" s="288">
        <v>135</v>
      </c>
      <c r="G36" s="288">
        <v>143</v>
      </c>
      <c r="H36" s="288">
        <v>212</v>
      </c>
      <c r="I36" s="288">
        <v>141</v>
      </c>
      <c r="J36" s="288">
        <v>141</v>
      </c>
      <c r="K36" s="288">
        <v>84</v>
      </c>
      <c r="L36" s="288">
        <v>25</v>
      </c>
      <c r="M36" s="288">
        <v>17</v>
      </c>
      <c r="N36" s="288">
        <v>15</v>
      </c>
      <c r="O36" s="288">
        <v>30</v>
      </c>
      <c r="P36" s="288">
        <v>8</v>
      </c>
      <c r="Q36" s="288">
        <v>3</v>
      </c>
      <c r="R36" s="288">
        <v>7</v>
      </c>
      <c r="S36" s="288">
        <v>6</v>
      </c>
      <c r="T36" s="288">
        <v>5</v>
      </c>
      <c r="U36" s="288">
        <v>3</v>
      </c>
      <c r="V36" s="288">
        <v>2</v>
      </c>
      <c r="W36" s="288">
        <v>2</v>
      </c>
      <c r="X36" s="288">
        <v>0</v>
      </c>
      <c r="Y36" s="288">
        <v>0</v>
      </c>
      <c r="Z36" s="288">
        <f t="shared" si="4"/>
        <v>581</v>
      </c>
      <c r="AA36" s="288">
        <f t="shared" si="4"/>
        <v>448</v>
      </c>
      <c r="AB36" s="285">
        <f t="shared" si="3"/>
        <v>1029</v>
      </c>
      <c r="AC36" s="291" t="s">
        <v>425</v>
      </c>
    </row>
    <row r="37" spans="1:29" ht="30" customHeight="1">
      <c r="A37" s="542" t="s">
        <v>144</v>
      </c>
      <c r="B37" s="288">
        <v>1</v>
      </c>
      <c r="C37" s="288">
        <v>0</v>
      </c>
      <c r="D37" s="288">
        <v>1</v>
      </c>
      <c r="E37" s="288">
        <v>0</v>
      </c>
      <c r="F37" s="288">
        <v>6</v>
      </c>
      <c r="G37" s="288">
        <v>3</v>
      </c>
      <c r="H37" s="288">
        <v>9</v>
      </c>
      <c r="I37" s="288">
        <v>5</v>
      </c>
      <c r="J37" s="288">
        <v>4</v>
      </c>
      <c r="K37" s="288">
        <v>1</v>
      </c>
      <c r="L37" s="288">
        <v>0</v>
      </c>
      <c r="M37" s="288">
        <v>0</v>
      </c>
      <c r="N37" s="288">
        <v>1</v>
      </c>
      <c r="O37" s="288">
        <v>0</v>
      </c>
      <c r="P37" s="288">
        <v>2</v>
      </c>
      <c r="Q37" s="288">
        <v>0</v>
      </c>
      <c r="R37" s="288">
        <v>0</v>
      </c>
      <c r="S37" s="288">
        <v>1</v>
      </c>
      <c r="T37" s="288">
        <v>0</v>
      </c>
      <c r="U37" s="288">
        <v>0</v>
      </c>
      <c r="V37" s="288">
        <v>2</v>
      </c>
      <c r="W37" s="288">
        <v>1</v>
      </c>
      <c r="X37" s="288">
        <v>0</v>
      </c>
      <c r="Y37" s="288">
        <v>0</v>
      </c>
      <c r="Z37" s="288">
        <f t="shared" si="4"/>
        <v>26</v>
      </c>
      <c r="AA37" s="288">
        <f t="shared" si="4"/>
        <v>11</v>
      </c>
      <c r="AB37" s="285">
        <f t="shared" si="3"/>
        <v>37</v>
      </c>
      <c r="AC37" s="291" t="s">
        <v>441</v>
      </c>
    </row>
    <row r="38" spans="1:29" ht="30" customHeight="1">
      <c r="A38" s="137" t="s">
        <v>145</v>
      </c>
      <c r="B38" s="288">
        <v>1</v>
      </c>
      <c r="C38" s="288">
        <v>0</v>
      </c>
      <c r="D38" s="288">
        <v>5</v>
      </c>
      <c r="E38" s="288">
        <v>3</v>
      </c>
      <c r="F38" s="288">
        <v>42</v>
      </c>
      <c r="G38" s="288">
        <v>23</v>
      </c>
      <c r="H38" s="288">
        <v>43</v>
      </c>
      <c r="I38" s="288">
        <v>31</v>
      </c>
      <c r="J38" s="288">
        <v>33</v>
      </c>
      <c r="K38" s="288">
        <v>9</v>
      </c>
      <c r="L38" s="288">
        <v>5</v>
      </c>
      <c r="M38" s="288">
        <v>0</v>
      </c>
      <c r="N38" s="288">
        <v>0</v>
      </c>
      <c r="O38" s="288">
        <v>0</v>
      </c>
      <c r="P38" s="288">
        <v>0</v>
      </c>
      <c r="Q38" s="288">
        <v>0</v>
      </c>
      <c r="R38" s="288">
        <v>3</v>
      </c>
      <c r="S38" s="288">
        <v>0</v>
      </c>
      <c r="T38" s="288">
        <v>2</v>
      </c>
      <c r="U38" s="288">
        <v>0</v>
      </c>
      <c r="V38" s="288">
        <v>0</v>
      </c>
      <c r="W38" s="288">
        <v>0</v>
      </c>
      <c r="X38" s="288">
        <v>0</v>
      </c>
      <c r="Y38" s="288">
        <v>0</v>
      </c>
      <c r="Z38" s="288">
        <f t="shared" si="4"/>
        <v>134</v>
      </c>
      <c r="AA38" s="288">
        <f t="shared" si="4"/>
        <v>66</v>
      </c>
      <c r="AB38" s="285">
        <f t="shared" si="3"/>
        <v>200</v>
      </c>
      <c r="AC38" s="291" t="s">
        <v>442</v>
      </c>
    </row>
    <row r="39" spans="1:29" ht="30" customHeight="1">
      <c r="A39" s="137" t="s">
        <v>146</v>
      </c>
      <c r="B39" s="288">
        <v>0</v>
      </c>
      <c r="C39" s="288">
        <v>0</v>
      </c>
      <c r="D39" s="288">
        <v>9</v>
      </c>
      <c r="E39" s="288">
        <v>13</v>
      </c>
      <c r="F39" s="288">
        <v>19</v>
      </c>
      <c r="G39" s="288">
        <v>18</v>
      </c>
      <c r="H39" s="288">
        <v>52</v>
      </c>
      <c r="I39" s="288">
        <v>31</v>
      </c>
      <c r="J39" s="288">
        <v>31</v>
      </c>
      <c r="K39" s="288">
        <v>27</v>
      </c>
      <c r="L39" s="288">
        <v>15</v>
      </c>
      <c r="M39" s="288">
        <v>25</v>
      </c>
      <c r="N39" s="288">
        <v>4</v>
      </c>
      <c r="O39" s="288">
        <v>1</v>
      </c>
      <c r="P39" s="288">
        <v>1</v>
      </c>
      <c r="Q39" s="288">
        <v>1</v>
      </c>
      <c r="R39" s="288">
        <v>2</v>
      </c>
      <c r="S39" s="288">
        <v>0</v>
      </c>
      <c r="T39" s="288">
        <v>1</v>
      </c>
      <c r="U39" s="288">
        <v>0</v>
      </c>
      <c r="V39" s="288">
        <v>0</v>
      </c>
      <c r="W39" s="288">
        <v>0</v>
      </c>
      <c r="X39" s="288">
        <v>0</v>
      </c>
      <c r="Y39" s="288">
        <v>0</v>
      </c>
      <c r="Z39" s="288">
        <f t="shared" si="4"/>
        <v>134</v>
      </c>
      <c r="AA39" s="288">
        <f t="shared" si="4"/>
        <v>116</v>
      </c>
      <c r="AB39" s="285">
        <f t="shared" si="3"/>
        <v>250</v>
      </c>
      <c r="AC39" s="291" t="s">
        <v>443</v>
      </c>
    </row>
    <row r="40" spans="1:29" ht="24.75" customHeight="1">
      <c r="A40" s="137" t="s">
        <v>125</v>
      </c>
      <c r="B40" s="288">
        <v>0</v>
      </c>
      <c r="C40" s="288">
        <v>0</v>
      </c>
      <c r="D40" s="288">
        <v>2</v>
      </c>
      <c r="E40" s="288">
        <v>4</v>
      </c>
      <c r="F40" s="288">
        <v>14</v>
      </c>
      <c r="G40" s="288">
        <v>15</v>
      </c>
      <c r="H40" s="288">
        <v>6</v>
      </c>
      <c r="I40" s="288">
        <v>1</v>
      </c>
      <c r="J40" s="288">
        <v>2</v>
      </c>
      <c r="K40" s="288">
        <v>0</v>
      </c>
      <c r="L40" s="288">
        <v>0</v>
      </c>
      <c r="M40" s="288">
        <v>0</v>
      </c>
      <c r="N40" s="288">
        <v>0</v>
      </c>
      <c r="O40" s="288">
        <v>0</v>
      </c>
      <c r="P40" s="288">
        <v>0</v>
      </c>
      <c r="Q40" s="288">
        <v>0</v>
      </c>
      <c r="R40" s="288">
        <v>0</v>
      </c>
      <c r="S40" s="288">
        <v>0</v>
      </c>
      <c r="T40" s="288">
        <v>0</v>
      </c>
      <c r="U40" s="288">
        <v>0</v>
      </c>
      <c r="V40" s="288">
        <v>0</v>
      </c>
      <c r="W40" s="288">
        <v>0</v>
      </c>
      <c r="X40" s="288">
        <v>0</v>
      </c>
      <c r="Y40" s="288">
        <v>0</v>
      </c>
      <c r="Z40" s="288">
        <f t="shared" si="4"/>
        <v>24</v>
      </c>
      <c r="AA40" s="288">
        <f t="shared" si="4"/>
        <v>20</v>
      </c>
      <c r="AB40" s="285">
        <f t="shared" si="3"/>
        <v>44</v>
      </c>
      <c r="AC40" s="291" t="s">
        <v>426</v>
      </c>
    </row>
    <row r="41" spans="1:29" ht="33" customHeight="1">
      <c r="A41" s="137" t="s">
        <v>572</v>
      </c>
      <c r="B41" s="288">
        <v>0</v>
      </c>
      <c r="C41" s="288">
        <v>0</v>
      </c>
      <c r="D41" s="288">
        <v>0</v>
      </c>
      <c r="E41" s="288">
        <v>0</v>
      </c>
      <c r="F41" s="288">
        <v>0</v>
      </c>
      <c r="G41" s="288">
        <v>0</v>
      </c>
      <c r="H41" s="288">
        <v>0</v>
      </c>
      <c r="I41" s="288">
        <v>0</v>
      </c>
      <c r="J41" s="288">
        <v>0</v>
      </c>
      <c r="K41" s="288">
        <v>0</v>
      </c>
      <c r="L41" s="288">
        <v>0</v>
      </c>
      <c r="M41" s="288">
        <v>0</v>
      </c>
      <c r="N41" s="288">
        <v>0</v>
      </c>
      <c r="O41" s="288">
        <v>0</v>
      </c>
      <c r="P41" s="288">
        <v>0</v>
      </c>
      <c r="Q41" s="288">
        <v>0</v>
      </c>
      <c r="R41" s="288">
        <v>0</v>
      </c>
      <c r="S41" s="288">
        <v>0</v>
      </c>
      <c r="T41" s="288">
        <v>0</v>
      </c>
      <c r="U41" s="288">
        <v>0</v>
      </c>
      <c r="V41" s="288">
        <v>0</v>
      </c>
      <c r="W41" s="288">
        <v>0</v>
      </c>
      <c r="X41" s="288">
        <v>0</v>
      </c>
      <c r="Y41" s="288">
        <v>0</v>
      </c>
      <c r="Z41" s="288">
        <f t="shared" si="4"/>
        <v>0</v>
      </c>
      <c r="AA41" s="288">
        <f t="shared" si="4"/>
        <v>0</v>
      </c>
      <c r="AB41" s="285">
        <f t="shared" si="3"/>
        <v>0</v>
      </c>
      <c r="AC41" s="291" t="s">
        <v>598</v>
      </c>
    </row>
    <row r="42" spans="1:29" ht="24.75" customHeight="1">
      <c r="A42" s="137" t="s">
        <v>447</v>
      </c>
      <c r="B42" s="288">
        <v>0</v>
      </c>
      <c r="C42" s="288">
        <v>0</v>
      </c>
      <c r="D42" s="288">
        <v>0</v>
      </c>
      <c r="E42" s="288">
        <v>0</v>
      </c>
      <c r="F42" s="288">
        <v>0</v>
      </c>
      <c r="G42" s="288">
        <v>4</v>
      </c>
      <c r="H42" s="288">
        <v>12</v>
      </c>
      <c r="I42" s="288">
        <v>3</v>
      </c>
      <c r="J42" s="288">
        <v>9</v>
      </c>
      <c r="K42" s="288">
        <v>5</v>
      </c>
      <c r="L42" s="288">
        <v>2</v>
      </c>
      <c r="M42" s="288">
        <v>1</v>
      </c>
      <c r="N42" s="288">
        <v>0</v>
      </c>
      <c r="O42" s="288">
        <v>0</v>
      </c>
      <c r="P42" s="288">
        <v>0</v>
      </c>
      <c r="Q42" s="288">
        <v>0</v>
      </c>
      <c r="R42" s="288">
        <v>0</v>
      </c>
      <c r="S42" s="288">
        <v>0</v>
      </c>
      <c r="T42" s="288">
        <v>0</v>
      </c>
      <c r="U42" s="288">
        <v>0</v>
      </c>
      <c r="V42" s="288">
        <v>0</v>
      </c>
      <c r="W42" s="288">
        <v>0</v>
      </c>
      <c r="X42" s="288">
        <v>0</v>
      </c>
      <c r="Y42" s="288">
        <v>0</v>
      </c>
      <c r="Z42" s="288">
        <f t="shared" si="4"/>
        <v>23</v>
      </c>
      <c r="AA42" s="288">
        <f t="shared" si="4"/>
        <v>13</v>
      </c>
      <c r="AB42" s="285">
        <f t="shared" si="3"/>
        <v>36</v>
      </c>
      <c r="AC42" s="291" t="s">
        <v>448</v>
      </c>
    </row>
    <row r="43" spans="1:29" ht="22.5" customHeight="1">
      <c r="A43" s="137" t="s">
        <v>126</v>
      </c>
      <c r="B43" s="581">
        <v>1</v>
      </c>
      <c r="C43" s="581">
        <v>0</v>
      </c>
      <c r="D43" s="581">
        <v>6</v>
      </c>
      <c r="E43" s="581">
        <v>2</v>
      </c>
      <c r="F43" s="581">
        <v>14</v>
      </c>
      <c r="G43" s="581">
        <v>17</v>
      </c>
      <c r="H43" s="581">
        <v>24</v>
      </c>
      <c r="I43" s="581">
        <v>20</v>
      </c>
      <c r="J43" s="581">
        <v>41</v>
      </c>
      <c r="K43" s="581">
        <v>20</v>
      </c>
      <c r="L43" s="581">
        <v>4</v>
      </c>
      <c r="M43" s="581">
        <v>1</v>
      </c>
      <c r="N43" s="581">
        <v>0</v>
      </c>
      <c r="O43" s="581">
        <v>1</v>
      </c>
      <c r="P43" s="581">
        <v>0</v>
      </c>
      <c r="Q43" s="581">
        <v>0</v>
      </c>
      <c r="R43" s="581">
        <v>0</v>
      </c>
      <c r="S43" s="581">
        <v>0</v>
      </c>
      <c r="T43" s="581">
        <v>0</v>
      </c>
      <c r="U43" s="581">
        <v>0</v>
      </c>
      <c r="V43" s="581">
        <v>1</v>
      </c>
      <c r="W43" s="581">
        <v>0</v>
      </c>
      <c r="X43" s="581">
        <v>0</v>
      </c>
      <c r="Y43" s="581">
        <v>0</v>
      </c>
      <c r="Z43" s="288">
        <f t="shared" si="4"/>
        <v>91</v>
      </c>
      <c r="AA43" s="288">
        <f t="shared" si="4"/>
        <v>61</v>
      </c>
      <c r="AB43" s="285">
        <f t="shared" si="3"/>
        <v>152</v>
      </c>
      <c r="AC43" s="297" t="s">
        <v>427</v>
      </c>
    </row>
    <row r="44" spans="1:29" ht="24" customHeight="1" thickBot="1">
      <c r="A44" s="582" t="s">
        <v>130</v>
      </c>
      <c r="B44" s="581">
        <v>0</v>
      </c>
      <c r="C44" s="581">
        <v>0</v>
      </c>
      <c r="D44" s="581">
        <v>2</v>
      </c>
      <c r="E44" s="581">
        <v>0</v>
      </c>
      <c r="F44" s="581">
        <v>5</v>
      </c>
      <c r="G44" s="581">
        <v>0</v>
      </c>
      <c r="H44" s="581">
        <v>4</v>
      </c>
      <c r="I44" s="581">
        <v>1</v>
      </c>
      <c r="J44" s="581">
        <v>5</v>
      </c>
      <c r="K44" s="581">
        <v>1</v>
      </c>
      <c r="L44" s="581">
        <v>0</v>
      </c>
      <c r="M44" s="581">
        <v>0</v>
      </c>
      <c r="N44" s="581">
        <v>0</v>
      </c>
      <c r="O44" s="581">
        <v>0</v>
      </c>
      <c r="P44" s="581">
        <v>0</v>
      </c>
      <c r="Q44" s="581">
        <v>0</v>
      </c>
      <c r="R44" s="581">
        <v>0</v>
      </c>
      <c r="S44" s="581">
        <v>0</v>
      </c>
      <c r="T44" s="581">
        <v>0</v>
      </c>
      <c r="U44" s="581">
        <v>0</v>
      </c>
      <c r="V44" s="581">
        <v>0</v>
      </c>
      <c r="W44" s="581">
        <v>0</v>
      </c>
      <c r="X44" s="581">
        <v>0</v>
      </c>
      <c r="Y44" s="581">
        <v>0</v>
      </c>
      <c r="Z44" s="581">
        <f t="shared" si="4"/>
        <v>16</v>
      </c>
      <c r="AA44" s="581">
        <f t="shared" si="4"/>
        <v>2</v>
      </c>
      <c r="AB44" s="585">
        <f t="shared" si="3"/>
        <v>18</v>
      </c>
      <c r="AC44" s="296" t="s">
        <v>286</v>
      </c>
    </row>
    <row r="45" spans="1:29" ht="23.25" customHeight="1" thickBot="1">
      <c r="A45" s="583" t="s">
        <v>0</v>
      </c>
      <c r="B45" s="584">
        <f t="shared" ref="B45:AB45" si="5">SUM(B33:B44,B7:B32)</f>
        <v>4</v>
      </c>
      <c r="C45" s="584">
        <f t="shared" si="5"/>
        <v>7</v>
      </c>
      <c r="D45" s="584">
        <f t="shared" si="5"/>
        <v>131</v>
      </c>
      <c r="E45" s="584">
        <f t="shared" si="5"/>
        <v>76</v>
      </c>
      <c r="F45" s="584">
        <f t="shared" si="5"/>
        <v>530</v>
      </c>
      <c r="G45" s="584">
        <f t="shared" si="5"/>
        <v>366</v>
      </c>
      <c r="H45" s="584">
        <f t="shared" si="5"/>
        <v>680</v>
      </c>
      <c r="I45" s="584">
        <f t="shared" si="5"/>
        <v>377</v>
      </c>
      <c r="J45" s="584">
        <f t="shared" si="5"/>
        <v>493</v>
      </c>
      <c r="K45" s="584">
        <f t="shared" si="5"/>
        <v>257</v>
      </c>
      <c r="L45" s="584">
        <f t="shared" si="5"/>
        <v>125</v>
      </c>
      <c r="M45" s="584">
        <f t="shared" si="5"/>
        <v>91</v>
      </c>
      <c r="N45" s="584">
        <f t="shared" si="5"/>
        <v>22</v>
      </c>
      <c r="O45" s="584">
        <f t="shared" si="5"/>
        <v>34</v>
      </c>
      <c r="P45" s="584">
        <f t="shared" si="5"/>
        <v>30</v>
      </c>
      <c r="Q45" s="584">
        <f t="shared" si="5"/>
        <v>9</v>
      </c>
      <c r="R45" s="584">
        <f t="shared" si="5"/>
        <v>29</v>
      </c>
      <c r="S45" s="584">
        <f t="shared" si="5"/>
        <v>13</v>
      </c>
      <c r="T45" s="584">
        <f t="shared" si="5"/>
        <v>20</v>
      </c>
      <c r="U45" s="584">
        <f t="shared" si="5"/>
        <v>4</v>
      </c>
      <c r="V45" s="584">
        <f t="shared" si="5"/>
        <v>23</v>
      </c>
      <c r="W45" s="584">
        <f t="shared" si="5"/>
        <v>6</v>
      </c>
      <c r="X45" s="584">
        <f t="shared" si="5"/>
        <v>1</v>
      </c>
      <c r="Y45" s="584">
        <f t="shared" si="5"/>
        <v>0</v>
      </c>
      <c r="Z45" s="584">
        <f t="shared" si="5"/>
        <v>2088</v>
      </c>
      <c r="AA45" s="584">
        <f t="shared" si="5"/>
        <v>1240</v>
      </c>
      <c r="AB45" s="584">
        <f t="shared" si="5"/>
        <v>3328</v>
      </c>
      <c r="AC45" s="586" t="s">
        <v>254</v>
      </c>
    </row>
    <row r="46" spans="1:29" ht="24" customHeight="1" thickTop="1">
      <c r="A46" s="32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56" spans="14:14">
      <c r="N56" s="326"/>
    </row>
  </sheetData>
  <mergeCells count="38">
    <mergeCell ref="A1:AB1"/>
    <mergeCell ref="A2:AC2"/>
    <mergeCell ref="A3:AB3"/>
    <mergeCell ref="A4:A6"/>
    <mergeCell ref="B4:C4"/>
    <mergeCell ref="D4:E5"/>
    <mergeCell ref="F4:G5"/>
    <mergeCell ref="H4:I5"/>
    <mergeCell ref="J4:K5"/>
    <mergeCell ref="L4:M5"/>
    <mergeCell ref="Z4:AB4"/>
    <mergeCell ref="AC4:AC6"/>
    <mergeCell ref="B5:C5"/>
    <mergeCell ref="X5:Y5"/>
    <mergeCell ref="A26:A27"/>
    <mergeCell ref="B26:C26"/>
    <mergeCell ref="D26:E27"/>
    <mergeCell ref="F26:G27"/>
    <mergeCell ref="H26:I27"/>
    <mergeCell ref="AB25:AC25"/>
    <mergeCell ref="N4:O5"/>
    <mergeCell ref="P4:Q5"/>
    <mergeCell ref="R4:S5"/>
    <mergeCell ref="T4:U5"/>
    <mergeCell ref="V4:W5"/>
    <mergeCell ref="X4:Y4"/>
    <mergeCell ref="V26:W27"/>
    <mergeCell ref="X26:Y26"/>
    <mergeCell ref="Z26:AB26"/>
    <mergeCell ref="AC26:AC28"/>
    <mergeCell ref="B27:C27"/>
    <mergeCell ref="X27:Y27"/>
    <mergeCell ref="J26:K27"/>
    <mergeCell ref="L26:M27"/>
    <mergeCell ref="N26:O27"/>
    <mergeCell ref="P26:Q27"/>
    <mergeCell ref="R26:S27"/>
    <mergeCell ref="T26:U27"/>
  </mergeCells>
  <printOptions horizontalCentered="1"/>
  <pageMargins left="1" right="1" top="1" bottom="1" header="1" footer="1"/>
  <pageSetup paperSize="9" scale="65" firstPageNumber="48" orientation="landscape" useFirstPageNumber="1" r:id="rId1"/>
  <headerFooter alignWithMargins="0">
    <oddFooter>&amp;C&amp;12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6"/>
  <sheetViews>
    <sheetView rightToLeft="1" view="pageBreakPreview" zoomScale="70" zoomScaleNormal="75" zoomScaleSheetLayoutView="70" workbookViewId="0">
      <selection sqref="A1:O1"/>
    </sheetView>
  </sheetViews>
  <sheetFormatPr defaultRowHeight="12.75"/>
  <cols>
    <col min="1" max="1" width="16.5703125" style="18" customWidth="1"/>
    <col min="2" max="2" width="8.140625" style="18" customWidth="1"/>
    <col min="3" max="3" width="8" style="18" customWidth="1"/>
    <col min="4" max="4" width="9" style="18" customWidth="1"/>
    <col min="5" max="5" width="8.28515625" style="18" customWidth="1"/>
    <col min="6" max="6" width="8.42578125" style="18" customWidth="1"/>
    <col min="7" max="7" width="9.140625" style="18" customWidth="1"/>
    <col min="8" max="8" width="8.42578125" style="18" customWidth="1"/>
    <col min="9" max="9" width="9.140625" style="18" customWidth="1"/>
    <col min="10" max="10" width="10.140625" style="18" customWidth="1"/>
    <col min="11" max="11" width="9" style="18" customWidth="1"/>
    <col min="12" max="14" width="10.140625" style="18" customWidth="1"/>
    <col min="15" max="15" width="28.5703125" style="18" customWidth="1"/>
    <col min="16" max="16384" width="9.140625" style="18"/>
  </cols>
  <sheetData>
    <row r="1" spans="1:18" s="26" customFormat="1" ht="27.75" customHeight="1">
      <c r="A1" s="640" t="s">
        <v>637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25"/>
      <c r="Q1" s="25"/>
      <c r="R1" s="25"/>
    </row>
    <row r="2" spans="1:18" s="26" customFormat="1" ht="35.25" customHeight="1">
      <c r="A2" s="688" t="s">
        <v>638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25"/>
      <c r="Q2" s="25"/>
      <c r="R2" s="25"/>
    </row>
    <row r="3" spans="1:18" s="26" customFormat="1" ht="21" customHeight="1" thickBot="1">
      <c r="A3" s="918" t="s">
        <v>838</v>
      </c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266" t="s">
        <v>569</v>
      </c>
      <c r="P3" s="25"/>
      <c r="Q3" s="25"/>
      <c r="R3" s="25"/>
    </row>
    <row r="4" spans="1:18" ht="30.75" customHeight="1" thickTop="1">
      <c r="A4" s="919" t="s">
        <v>147</v>
      </c>
      <c r="B4" s="699" t="s">
        <v>148</v>
      </c>
      <c r="C4" s="699"/>
      <c r="D4" s="699" t="s">
        <v>149</v>
      </c>
      <c r="E4" s="699"/>
      <c r="F4" s="699" t="s">
        <v>150</v>
      </c>
      <c r="G4" s="699"/>
      <c r="H4" s="699" t="s">
        <v>151</v>
      </c>
      <c r="I4" s="699"/>
      <c r="J4" s="699" t="s">
        <v>152</v>
      </c>
      <c r="K4" s="699"/>
      <c r="L4" s="699" t="s">
        <v>558</v>
      </c>
      <c r="M4" s="699"/>
      <c r="N4" s="699"/>
      <c r="O4" s="915" t="s">
        <v>363</v>
      </c>
    </row>
    <row r="5" spans="1:18" ht="17.25" customHeight="1">
      <c r="A5" s="920"/>
      <c r="B5" s="528" t="s">
        <v>9</v>
      </c>
      <c r="C5" s="528" t="s">
        <v>10</v>
      </c>
      <c r="D5" s="528" t="s">
        <v>9</v>
      </c>
      <c r="E5" s="528" t="s">
        <v>10</v>
      </c>
      <c r="F5" s="528" t="s">
        <v>9</v>
      </c>
      <c r="G5" s="528" t="s">
        <v>10</v>
      </c>
      <c r="H5" s="528" t="s">
        <v>9</v>
      </c>
      <c r="I5" s="528" t="s">
        <v>10</v>
      </c>
      <c r="J5" s="528" t="s">
        <v>9</v>
      </c>
      <c r="K5" s="528" t="s">
        <v>10</v>
      </c>
      <c r="L5" s="528" t="s">
        <v>9</v>
      </c>
      <c r="M5" s="528" t="s">
        <v>10</v>
      </c>
      <c r="N5" s="275" t="s">
        <v>46</v>
      </c>
      <c r="O5" s="916"/>
    </row>
    <row r="6" spans="1:18" ht="21" customHeight="1" thickBot="1">
      <c r="A6" s="921"/>
      <c r="B6" s="545" t="s">
        <v>271</v>
      </c>
      <c r="C6" s="545" t="s">
        <v>272</v>
      </c>
      <c r="D6" s="545" t="s">
        <v>271</v>
      </c>
      <c r="E6" s="545" t="s">
        <v>272</v>
      </c>
      <c r="F6" s="545" t="s">
        <v>271</v>
      </c>
      <c r="G6" s="545" t="s">
        <v>272</v>
      </c>
      <c r="H6" s="545" t="s">
        <v>271</v>
      </c>
      <c r="I6" s="545" t="s">
        <v>272</v>
      </c>
      <c r="J6" s="545" t="s">
        <v>271</v>
      </c>
      <c r="K6" s="545" t="s">
        <v>272</v>
      </c>
      <c r="L6" s="545" t="s">
        <v>271</v>
      </c>
      <c r="M6" s="545" t="s">
        <v>272</v>
      </c>
      <c r="N6" s="545" t="s">
        <v>273</v>
      </c>
      <c r="O6" s="917"/>
    </row>
    <row r="7" spans="1:18" ht="24" customHeight="1" thickTop="1">
      <c r="A7" s="533" t="s">
        <v>153</v>
      </c>
      <c r="B7" s="89">
        <v>4</v>
      </c>
      <c r="C7" s="89">
        <v>1</v>
      </c>
      <c r="D7" s="89">
        <v>17</v>
      </c>
      <c r="E7" s="89">
        <v>76</v>
      </c>
      <c r="F7" s="89">
        <v>2</v>
      </c>
      <c r="G7" s="89">
        <v>2</v>
      </c>
      <c r="H7" s="89">
        <v>0</v>
      </c>
      <c r="I7" s="89">
        <v>0</v>
      </c>
      <c r="J7" s="89">
        <v>0</v>
      </c>
      <c r="K7" s="89">
        <v>0</v>
      </c>
      <c r="L7" s="89">
        <f>SUM(J7,H7,F7,D7,B7)</f>
        <v>23</v>
      </c>
      <c r="M7" s="89">
        <f>SUM(K7,I7,G7,E7,C7)</f>
        <v>79</v>
      </c>
      <c r="N7" s="89">
        <f>SUM(L7:M7)</f>
        <v>102</v>
      </c>
      <c r="O7" s="552" t="s">
        <v>364</v>
      </c>
    </row>
    <row r="8" spans="1:18" ht="25.5" customHeight="1">
      <c r="A8" s="532" t="s">
        <v>154</v>
      </c>
      <c r="B8" s="60">
        <v>5</v>
      </c>
      <c r="C8" s="60">
        <v>9</v>
      </c>
      <c r="D8" s="60">
        <v>26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f t="shared" ref="L8:M12" si="0">SUM(J8,H8,F8,D8,B8)</f>
        <v>31</v>
      </c>
      <c r="M8" s="60">
        <f t="shared" si="0"/>
        <v>9</v>
      </c>
      <c r="N8" s="60">
        <f t="shared" ref="N8:N12" si="1">SUM(L8:M8)</f>
        <v>40</v>
      </c>
      <c r="O8" s="546" t="s">
        <v>365</v>
      </c>
    </row>
    <row r="9" spans="1:18" ht="25.5" customHeight="1">
      <c r="A9" s="532" t="s">
        <v>155</v>
      </c>
      <c r="B9" s="60">
        <v>0</v>
      </c>
      <c r="C9" s="60">
        <v>0</v>
      </c>
      <c r="D9" s="60">
        <v>1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f t="shared" si="0"/>
        <v>1</v>
      </c>
      <c r="M9" s="60">
        <f t="shared" si="0"/>
        <v>0</v>
      </c>
      <c r="N9" s="60">
        <f t="shared" si="1"/>
        <v>1</v>
      </c>
      <c r="O9" s="546" t="s">
        <v>366</v>
      </c>
    </row>
    <row r="10" spans="1:18" ht="21.75" customHeight="1">
      <c r="A10" s="532" t="s">
        <v>662</v>
      </c>
      <c r="B10" s="60">
        <v>3</v>
      </c>
      <c r="C10" s="60">
        <v>0</v>
      </c>
      <c r="D10" s="60">
        <v>0</v>
      </c>
      <c r="E10" s="60">
        <v>16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f t="shared" si="0"/>
        <v>3</v>
      </c>
      <c r="M10" s="60">
        <f t="shared" si="0"/>
        <v>16</v>
      </c>
      <c r="N10" s="60">
        <f t="shared" si="1"/>
        <v>19</v>
      </c>
      <c r="O10" s="546" t="s">
        <v>663</v>
      </c>
    </row>
    <row r="11" spans="1:18" ht="23.25" customHeight="1">
      <c r="A11" s="532" t="s">
        <v>156</v>
      </c>
      <c r="B11" s="60">
        <v>0</v>
      </c>
      <c r="C11" s="60">
        <v>0</v>
      </c>
      <c r="D11" s="60">
        <v>0</v>
      </c>
      <c r="E11" s="60">
        <v>1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f t="shared" si="0"/>
        <v>0</v>
      </c>
      <c r="M11" s="60">
        <f t="shared" si="0"/>
        <v>1</v>
      </c>
      <c r="N11" s="60">
        <f t="shared" si="1"/>
        <v>1</v>
      </c>
      <c r="O11" s="546" t="s">
        <v>367</v>
      </c>
    </row>
    <row r="12" spans="1:18" ht="25.5" customHeight="1">
      <c r="A12" s="532" t="s">
        <v>157</v>
      </c>
      <c r="B12" s="60">
        <v>1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1</v>
      </c>
      <c r="K12" s="60">
        <v>0</v>
      </c>
      <c r="L12" s="60">
        <f t="shared" si="0"/>
        <v>2</v>
      </c>
      <c r="M12" s="60">
        <f t="shared" si="0"/>
        <v>0</v>
      </c>
      <c r="N12" s="60">
        <f t="shared" si="1"/>
        <v>2</v>
      </c>
      <c r="O12" s="546" t="s">
        <v>368</v>
      </c>
    </row>
    <row r="13" spans="1:18" ht="25.5" customHeight="1">
      <c r="A13" s="532" t="s">
        <v>779</v>
      </c>
      <c r="B13" s="60">
        <v>3</v>
      </c>
      <c r="C13" s="60">
        <v>0</v>
      </c>
      <c r="D13" s="60">
        <v>8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f t="shared" ref="L13:L14" si="2">SUM(J13,H13,F13,D13,B13)</f>
        <v>11</v>
      </c>
      <c r="M13" s="60">
        <f t="shared" ref="M13:M14" si="3">SUM(K13,I13,G13,E13,C13)</f>
        <v>0</v>
      </c>
      <c r="N13" s="60">
        <f t="shared" ref="N13:N14" si="4">SUM(L13:M13)</f>
        <v>11</v>
      </c>
      <c r="O13" s="546" t="s">
        <v>786</v>
      </c>
    </row>
    <row r="14" spans="1:18" ht="21.75" customHeight="1">
      <c r="A14" s="532" t="s">
        <v>780</v>
      </c>
      <c r="B14" s="60">
        <v>0</v>
      </c>
      <c r="C14" s="60">
        <v>0</v>
      </c>
      <c r="D14" s="60">
        <v>0</v>
      </c>
      <c r="E14" s="60">
        <v>9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f t="shared" si="2"/>
        <v>0</v>
      </c>
      <c r="M14" s="60">
        <f t="shared" si="3"/>
        <v>9</v>
      </c>
      <c r="N14" s="60">
        <f t="shared" si="4"/>
        <v>9</v>
      </c>
      <c r="O14" s="546" t="s">
        <v>787</v>
      </c>
    </row>
    <row r="15" spans="1:18" ht="23.25" customHeight="1">
      <c r="A15" s="532" t="s">
        <v>158</v>
      </c>
      <c r="B15" s="60">
        <v>1</v>
      </c>
      <c r="C15" s="60">
        <v>0</v>
      </c>
      <c r="D15" s="60">
        <v>1</v>
      </c>
      <c r="E15" s="60">
        <v>0</v>
      </c>
      <c r="F15" s="60">
        <v>0</v>
      </c>
      <c r="G15" s="60">
        <v>4</v>
      </c>
      <c r="H15" s="60">
        <v>0</v>
      </c>
      <c r="I15" s="60">
        <v>0</v>
      </c>
      <c r="J15" s="60">
        <v>7</v>
      </c>
      <c r="K15" s="60">
        <v>0</v>
      </c>
      <c r="L15" s="60">
        <f>SUM(J15,H15,F15,D15,B15)</f>
        <v>9</v>
      </c>
      <c r="M15" s="60">
        <f>SUM(K15,I15,G15,E15,C15)</f>
        <v>4</v>
      </c>
      <c r="N15" s="60">
        <f>SUM(L15:M15)</f>
        <v>13</v>
      </c>
      <c r="O15" s="546" t="s">
        <v>369</v>
      </c>
    </row>
    <row r="16" spans="1:18" ht="23.25" customHeight="1">
      <c r="A16" s="532" t="s">
        <v>781</v>
      </c>
      <c r="B16" s="60">
        <v>0</v>
      </c>
      <c r="C16" s="60">
        <v>0</v>
      </c>
      <c r="D16" s="60">
        <v>3</v>
      </c>
      <c r="E16" s="60">
        <v>1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f t="shared" ref="L16:L23" si="5">SUM(J16,H16,F16,D16,B16)</f>
        <v>3</v>
      </c>
      <c r="M16" s="60">
        <f t="shared" ref="M16:M23" si="6">SUM(K16,I16,G16,E16,C16)</f>
        <v>1</v>
      </c>
      <c r="N16" s="60">
        <f t="shared" ref="N16:N23" si="7">SUM(L16:M16)</f>
        <v>4</v>
      </c>
      <c r="O16" s="546" t="s">
        <v>788</v>
      </c>
    </row>
    <row r="17" spans="1:15" ht="25.5" customHeight="1">
      <c r="A17" s="532" t="s">
        <v>159</v>
      </c>
      <c r="B17" s="60">
        <v>6</v>
      </c>
      <c r="C17" s="60">
        <v>3</v>
      </c>
      <c r="D17" s="60">
        <v>0</v>
      </c>
      <c r="E17" s="60">
        <v>0</v>
      </c>
      <c r="F17" s="60">
        <v>1</v>
      </c>
      <c r="G17" s="60">
        <v>1</v>
      </c>
      <c r="H17" s="60">
        <v>0</v>
      </c>
      <c r="I17" s="60">
        <v>0</v>
      </c>
      <c r="J17" s="60">
        <v>5</v>
      </c>
      <c r="K17" s="60">
        <v>2</v>
      </c>
      <c r="L17" s="60">
        <f t="shared" si="5"/>
        <v>12</v>
      </c>
      <c r="M17" s="60">
        <f t="shared" si="6"/>
        <v>6</v>
      </c>
      <c r="N17" s="60">
        <f t="shared" si="7"/>
        <v>18</v>
      </c>
      <c r="O17" s="546" t="s">
        <v>370</v>
      </c>
    </row>
    <row r="18" spans="1:15" ht="20.25" customHeight="1">
      <c r="A18" s="532" t="s">
        <v>449</v>
      </c>
      <c r="B18" s="60">
        <v>4</v>
      </c>
      <c r="C18" s="60">
        <v>0</v>
      </c>
      <c r="D18" s="60">
        <v>1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f t="shared" si="5"/>
        <v>5</v>
      </c>
      <c r="M18" s="60">
        <f t="shared" si="6"/>
        <v>0</v>
      </c>
      <c r="N18" s="60">
        <f t="shared" si="7"/>
        <v>5</v>
      </c>
      <c r="O18" s="546" t="s">
        <v>450</v>
      </c>
    </row>
    <row r="19" spans="1:15" ht="25.5" customHeight="1">
      <c r="A19" s="532" t="s">
        <v>160</v>
      </c>
      <c r="B19" s="60">
        <v>0</v>
      </c>
      <c r="C19" s="60">
        <v>0</v>
      </c>
      <c r="D19" s="60">
        <v>0</v>
      </c>
      <c r="E19" s="60">
        <v>0</v>
      </c>
      <c r="F19" s="60">
        <v>1</v>
      </c>
      <c r="G19" s="60">
        <v>0</v>
      </c>
      <c r="H19" s="60">
        <v>0</v>
      </c>
      <c r="I19" s="60">
        <v>0</v>
      </c>
      <c r="J19" s="60">
        <v>4</v>
      </c>
      <c r="K19" s="60">
        <v>0</v>
      </c>
      <c r="L19" s="60">
        <f t="shared" si="5"/>
        <v>5</v>
      </c>
      <c r="M19" s="60">
        <f t="shared" si="6"/>
        <v>0</v>
      </c>
      <c r="N19" s="60">
        <f t="shared" si="7"/>
        <v>5</v>
      </c>
      <c r="O19" s="223" t="s">
        <v>371</v>
      </c>
    </row>
    <row r="20" spans="1:15" ht="21" customHeight="1">
      <c r="A20" s="532" t="s">
        <v>782</v>
      </c>
      <c r="B20" s="60">
        <v>0</v>
      </c>
      <c r="C20" s="60">
        <v>3</v>
      </c>
      <c r="D20" s="60">
        <v>0</v>
      </c>
      <c r="E20" s="60">
        <v>4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f t="shared" si="5"/>
        <v>0</v>
      </c>
      <c r="M20" s="60">
        <f t="shared" si="6"/>
        <v>7</v>
      </c>
      <c r="N20" s="60">
        <f t="shared" si="7"/>
        <v>7</v>
      </c>
      <c r="O20" s="546" t="s">
        <v>792</v>
      </c>
    </row>
    <row r="21" spans="1:15" ht="23.25" customHeight="1">
      <c r="A21" s="529" t="s">
        <v>783</v>
      </c>
      <c r="B21" s="41">
        <v>2</v>
      </c>
      <c r="C21" s="41">
        <v>1</v>
      </c>
      <c r="D21" s="41">
        <v>3</v>
      </c>
      <c r="E21" s="41">
        <v>9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60">
        <f t="shared" si="5"/>
        <v>5</v>
      </c>
      <c r="M21" s="60">
        <f t="shared" si="6"/>
        <v>10</v>
      </c>
      <c r="N21" s="60">
        <f t="shared" si="7"/>
        <v>15</v>
      </c>
      <c r="O21" s="223" t="s">
        <v>789</v>
      </c>
    </row>
    <row r="22" spans="1:15" ht="24.75" customHeight="1">
      <c r="A22" s="529" t="s">
        <v>784</v>
      </c>
      <c r="B22" s="60">
        <v>3</v>
      </c>
      <c r="C22" s="60">
        <v>0</v>
      </c>
      <c r="D22" s="60">
        <v>3</v>
      </c>
      <c r="E22" s="60">
        <v>0</v>
      </c>
      <c r="F22" s="60">
        <v>1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f t="shared" si="5"/>
        <v>7</v>
      </c>
      <c r="M22" s="60">
        <f t="shared" si="6"/>
        <v>0</v>
      </c>
      <c r="N22" s="60">
        <f t="shared" si="7"/>
        <v>7</v>
      </c>
      <c r="O22" s="223" t="s">
        <v>790</v>
      </c>
    </row>
    <row r="23" spans="1:15" ht="23.25" customHeight="1">
      <c r="A23" s="529" t="s">
        <v>785</v>
      </c>
      <c r="B23" s="41">
        <v>0</v>
      </c>
      <c r="C23" s="41">
        <v>1</v>
      </c>
      <c r="D23" s="41">
        <v>0</v>
      </c>
      <c r="E23" s="41">
        <v>3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60">
        <f t="shared" si="5"/>
        <v>0</v>
      </c>
      <c r="M23" s="60">
        <f t="shared" si="6"/>
        <v>4</v>
      </c>
      <c r="N23" s="60">
        <f t="shared" si="7"/>
        <v>4</v>
      </c>
      <c r="O23" s="223" t="s">
        <v>791</v>
      </c>
    </row>
    <row r="24" spans="1:15" ht="24.75" customHeight="1" thickBot="1">
      <c r="A24" s="544" t="s">
        <v>38</v>
      </c>
      <c r="B24" s="90">
        <v>5</v>
      </c>
      <c r="C24" s="90">
        <v>0</v>
      </c>
      <c r="D24" s="90">
        <v>0</v>
      </c>
      <c r="E24" s="90">
        <v>0</v>
      </c>
      <c r="F24" s="90">
        <v>21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>
        <f>SUM(J24,H24,F24,D24,B24)</f>
        <v>26</v>
      </c>
      <c r="M24" s="90">
        <f>SUM(K24,I24,G24,E24,C24)</f>
        <v>0</v>
      </c>
      <c r="N24" s="90">
        <f>SUM(L24:M24)</f>
        <v>26</v>
      </c>
      <c r="O24" s="549" t="s">
        <v>286</v>
      </c>
    </row>
    <row r="25" spans="1:15" ht="26.25" customHeight="1" thickTop="1" thickBot="1">
      <c r="A25" s="534" t="s">
        <v>0</v>
      </c>
      <c r="B25" s="88">
        <f t="shared" ref="B25:N25" si="8">SUM(B7:B24)</f>
        <v>37</v>
      </c>
      <c r="C25" s="88">
        <f t="shared" si="8"/>
        <v>18</v>
      </c>
      <c r="D25" s="88">
        <f t="shared" si="8"/>
        <v>63</v>
      </c>
      <c r="E25" s="88">
        <f t="shared" si="8"/>
        <v>119</v>
      </c>
      <c r="F25" s="88">
        <f t="shared" si="8"/>
        <v>26</v>
      </c>
      <c r="G25" s="88">
        <f t="shared" si="8"/>
        <v>7</v>
      </c>
      <c r="H25" s="88">
        <f t="shared" si="8"/>
        <v>0</v>
      </c>
      <c r="I25" s="88">
        <f t="shared" si="8"/>
        <v>0</v>
      </c>
      <c r="J25" s="88">
        <f t="shared" si="8"/>
        <v>17</v>
      </c>
      <c r="K25" s="88">
        <f t="shared" si="8"/>
        <v>2</v>
      </c>
      <c r="L25" s="88">
        <f t="shared" si="8"/>
        <v>143</v>
      </c>
      <c r="M25" s="88">
        <f t="shared" si="8"/>
        <v>146</v>
      </c>
      <c r="N25" s="88">
        <f t="shared" si="8"/>
        <v>289</v>
      </c>
      <c r="O25" s="548" t="s">
        <v>254</v>
      </c>
    </row>
    <row r="26" spans="1:15" ht="13.5" thickTop="1"/>
  </sheetData>
  <mergeCells count="11">
    <mergeCell ref="O4:O6"/>
    <mergeCell ref="A1:O1"/>
    <mergeCell ref="A2:O2"/>
    <mergeCell ref="A3:N3"/>
    <mergeCell ref="A4:A6"/>
    <mergeCell ref="B4:C4"/>
    <mergeCell ref="D4:E4"/>
    <mergeCell ref="F4:G4"/>
    <mergeCell ref="H4:I4"/>
    <mergeCell ref="J4:K4"/>
    <mergeCell ref="L4:N4"/>
  </mergeCells>
  <printOptions horizontalCentered="1"/>
  <pageMargins left="1" right="1" top="1" bottom="1" header="1" footer="1"/>
  <pageSetup paperSize="9" scale="70" orientation="landscape" r:id="rId1"/>
  <headerFooter alignWithMargins="0">
    <oddFooter>&amp;C&amp;12 50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2"/>
  <sheetViews>
    <sheetView rightToLeft="1" view="pageBreakPreview" topLeftCell="A3" zoomScale="80" zoomScaleNormal="75" zoomScaleSheetLayoutView="80" workbookViewId="0">
      <selection activeCell="B12" sqref="B12"/>
    </sheetView>
  </sheetViews>
  <sheetFormatPr defaultRowHeight="12.75"/>
  <cols>
    <col min="1" max="1" width="15.140625" customWidth="1"/>
    <col min="2" max="5" width="17.28515625" customWidth="1"/>
    <col min="6" max="6" width="18.140625" customWidth="1"/>
    <col min="7" max="7" width="15.140625" customWidth="1"/>
  </cols>
  <sheetData>
    <row r="1" spans="1:7" s="1" customFormat="1" ht="24.95" customHeight="1">
      <c r="A1" s="615"/>
      <c r="B1" s="615"/>
      <c r="C1" s="615"/>
      <c r="D1" s="615"/>
      <c r="E1" s="615"/>
    </row>
    <row r="2" spans="1:7" s="1" customFormat="1" ht="24.95" customHeight="1">
      <c r="A2" s="615" t="s">
        <v>639</v>
      </c>
      <c r="B2" s="615"/>
      <c r="C2" s="615"/>
      <c r="D2" s="615"/>
      <c r="E2" s="615"/>
      <c r="F2" s="615"/>
      <c r="G2" s="615"/>
    </row>
    <row r="3" spans="1:7" s="1" customFormat="1" ht="37.5" customHeight="1">
      <c r="A3" s="688" t="s">
        <v>640</v>
      </c>
      <c r="B3" s="688"/>
      <c r="C3" s="688"/>
      <c r="D3" s="688"/>
      <c r="E3" s="688"/>
      <c r="F3" s="688"/>
      <c r="G3" s="688"/>
    </row>
    <row r="4" spans="1:7" s="1" customFormat="1" ht="24.95" customHeight="1" thickBot="1">
      <c r="A4" s="620" t="s">
        <v>231</v>
      </c>
      <c r="B4" s="620"/>
      <c r="C4" s="620"/>
      <c r="D4" s="620"/>
      <c r="E4" s="620"/>
      <c r="F4" s="641" t="s">
        <v>372</v>
      </c>
      <c r="G4" s="641"/>
    </row>
    <row r="5" spans="1:7" ht="20.100000000000001" customHeight="1" thickTop="1">
      <c r="A5" s="691" t="s">
        <v>74</v>
      </c>
      <c r="B5" s="691"/>
      <c r="C5" s="691" t="s">
        <v>373</v>
      </c>
      <c r="D5" s="691"/>
      <c r="E5" s="691" t="s">
        <v>11</v>
      </c>
      <c r="F5" s="927" t="s">
        <v>302</v>
      </c>
      <c r="G5" s="927"/>
    </row>
    <row r="6" spans="1:7" ht="20.100000000000001" customHeight="1">
      <c r="A6" s="845"/>
      <c r="B6" s="845"/>
      <c r="C6" s="530" t="s">
        <v>9</v>
      </c>
      <c r="D6" s="530" t="s">
        <v>10</v>
      </c>
      <c r="E6" s="693"/>
      <c r="F6" s="928"/>
      <c r="G6" s="928"/>
    </row>
    <row r="7" spans="1:7" ht="20.100000000000001" customHeight="1" thickBot="1">
      <c r="A7" s="531"/>
      <c r="B7" s="531"/>
      <c r="C7" s="536" t="s">
        <v>271</v>
      </c>
      <c r="D7" s="536" t="s">
        <v>272</v>
      </c>
      <c r="E7" s="536" t="s">
        <v>273</v>
      </c>
      <c r="F7" s="540"/>
      <c r="G7" s="540"/>
    </row>
    <row r="8" spans="1:7" ht="27" customHeight="1" thickTop="1">
      <c r="A8" s="803" t="s">
        <v>161</v>
      </c>
      <c r="B8" s="803"/>
      <c r="C8" s="551">
        <v>61</v>
      </c>
      <c r="D8" s="551">
        <v>53</v>
      </c>
      <c r="E8" s="551">
        <f t="shared" ref="E8:E18" si="0">SUM(C8:D8)</f>
        <v>114</v>
      </c>
      <c r="F8" s="923" t="s">
        <v>374</v>
      </c>
      <c r="G8" s="923"/>
    </row>
    <row r="9" spans="1:7" ht="27" customHeight="1">
      <c r="A9" s="741" t="s">
        <v>665</v>
      </c>
      <c r="B9" s="741"/>
      <c r="C9" s="547">
        <v>44</v>
      </c>
      <c r="D9" s="547">
        <v>17</v>
      </c>
      <c r="E9" s="547">
        <f t="shared" si="0"/>
        <v>61</v>
      </c>
      <c r="F9" s="924" t="s">
        <v>375</v>
      </c>
      <c r="G9" s="924"/>
    </row>
    <row r="10" spans="1:7" ht="27" customHeight="1">
      <c r="A10" s="741" t="s">
        <v>162</v>
      </c>
      <c r="B10" s="532" t="s">
        <v>163</v>
      </c>
      <c r="C10" s="547">
        <v>194</v>
      </c>
      <c r="D10" s="547">
        <v>82</v>
      </c>
      <c r="E10" s="547">
        <f t="shared" si="0"/>
        <v>276</v>
      </c>
      <c r="F10" s="543" t="s">
        <v>376</v>
      </c>
      <c r="G10" s="924" t="s">
        <v>281</v>
      </c>
    </row>
    <row r="11" spans="1:7" ht="27" customHeight="1">
      <c r="A11" s="741"/>
      <c r="B11" s="532" t="s">
        <v>79</v>
      </c>
      <c r="C11" s="547">
        <v>152</v>
      </c>
      <c r="D11" s="547">
        <v>97</v>
      </c>
      <c r="E11" s="547">
        <f t="shared" si="0"/>
        <v>249</v>
      </c>
      <c r="F11" s="543" t="s">
        <v>306</v>
      </c>
      <c r="G11" s="924"/>
    </row>
    <row r="12" spans="1:7" ht="27" customHeight="1">
      <c r="A12" s="741"/>
      <c r="B12" s="532" t="s">
        <v>80</v>
      </c>
      <c r="C12" s="547">
        <v>147</v>
      </c>
      <c r="D12" s="547">
        <v>104</v>
      </c>
      <c r="E12" s="547">
        <f t="shared" si="0"/>
        <v>251</v>
      </c>
      <c r="F12" s="543" t="s">
        <v>307</v>
      </c>
      <c r="G12" s="924"/>
    </row>
    <row r="13" spans="1:7" ht="27" customHeight="1">
      <c r="A13" s="741"/>
      <c r="B13" s="532" t="s">
        <v>81</v>
      </c>
      <c r="C13" s="547">
        <v>104</v>
      </c>
      <c r="D13" s="547">
        <v>56</v>
      </c>
      <c r="E13" s="547">
        <f t="shared" si="0"/>
        <v>160</v>
      </c>
      <c r="F13" s="543" t="s">
        <v>308</v>
      </c>
      <c r="G13" s="924"/>
    </row>
    <row r="14" spans="1:7" ht="27" customHeight="1">
      <c r="A14" s="741"/>
      <c r="B14" s="532" t="s">
        <v>82</v>
      </c>
      <c r="C14" s="547">
        <v>92</v>
      </c>
      <c r="D14" s="547">
        <v>56</v>
      </c>
      <c r="E14" s="547">
        <f t="shared" si="0"/>
        <v>148</v>
      </c>
      <c r="F14" s="543" t="s">
        <v>309</v>
      </c>
      <c r="G14" s="924"/>
    </row>
    <row r="15" spans="1:7" ht="27" customHeight="1">
      <c r="A15" s="741"/>
      <c r="B15" s="532" t="s">
        <v>83</v>
      </c>
      <c r="C15" s="547">
        <v>80</v>
      </c>
      <c r="D15" s="547">
        <v>44</v>
      </c>
      <c r="E15" s="547">
        <f t="shared" si="0"/>
        <v>124</v>
      </c>
      <c r="F15" s="543" t="s">
        <v>310</v>
      </c>
      <c r="G15" s="924"/>
    </row>
    <row r="16" spans="1:7" ht="27" customHeight="1">
      <c r="A16" s="741"/>
      <c r="B16" s="532" t="s">
        <v>164</v>
      </c>
      <c r="C16" s="547">
        <v>0</v>
      </c>
      <c r="D16" s="547">
        <v>0</v>
      </c>
      <c r="E16" s="547">
        <f t="shared" si="0"/>
        <v>0</v>
      </c>
      <c r="F16" s="543" t="s">
        <v>377</v>
      </c>
      <c r="G16" s="924"/>
    </row>
    <row r="17" spans="1:7" ht="27" customHeight="1">
      <c r="A17" s="741"/>
      <c r="B17" s="532" t="s">
        <v>165</v>
      </c>
      <c r="C17" s="547">
        <v>0</v>
      </c>
      <c r="D17" s="547">
        <v>0</v>
      </c>
      <c r="E17" s="547">
        <f t="shared" si="0"/>
        <v>0</v>
      </c>
      <c r="F17" s="543" t="s">
        <v>378</v>
      </c>
      <c r="G17" s="924"/>
    </row>
    <row r="18" spans="1:7" ht="27" customHeight="1" thickBot="1">
      <c r="A18" s="925"/>
      <c r="B18" s="544" t="s">
        <v>166</v>
      </c>
      <c r="C18" s="550">
        <v>769</v>
      </c>
      <c r="D18" s="550">
        <v>439</v>
      </c>
      <c r="E18" s="550">
        <f t="shared" si="0"/>
        <v>1208</v>
      </c>
      <c r="F18" s="267" t="s">
        <v>311</v>
      </c>
      <c r="G18" s="926"/>
    </row>
    <row r="19" spans="1:7" ht="27" customHeight="1" thickTop="1" thickBot="1">
      <c r="A19" s="807" t="s">
        <v>61</v>
      </c>
      <c r="B19" s="807"/>
      <c r="C19" s="535">
        <f>SUM(C18,C9,C8)</f>
        <v>874</v>
      </c>
      <c r="D19" s="535">
        <f>SUM(D18,D9,D8)</f>
        <v>509</v>
      </c>
      <c r="E19" s="535">
        <f>SUM(E18,E9,E8)</f>
        <v>1383</v>
      </c>
      <c r="F19" s="922" t="s">
        <v>289</v>
      </c>
      <c r="G19" s="922"/>
    </row>
    <row r="20" spans="1:7" ht="16.5" thickTop="1">
      <c r="E20" s="43"/>
    </row>
    <row r="21" spans="1:7" ht="15.75">
      <c r="E21" s="43"/>
    </row>
    <row r="22" spans="1:7" ht="15.75">
      <c r="E22" s="43"/>
    </row>
  </sheetData>
  <mergeCells count="17">
    <mergeCell ref="A5:B6"/>
    <mergeCell ref="C5:D5"/>
    <mergeCell ref="E5:E6"/>
    <mergeCell ref="F5:G6"/>
    <mergeCell ref="A1:E1"/>
    <mergeCell ref="A2:G2"/>
    <mergeCell ref="A3:G3"/>
    <mergeCell ref="A4:E4"/>
    <mergeCell ref="F4:G4"/>
    <mergeCell ref="A19:B19"/>
    <mergeCell ref="F19:G19"/>
    <mergeCell ref="A8:B8"/>
    <mergeCell ref="F8:G8"/>
    <mergeCell ref="A9:B9"/>
    <mergeCell ref="F9:G9"/>
    <mergeCell ref="A10:A18"/>
    <mergeCell ref="G10:G18"/>
  </mergeCells>
  <printOptions horizontalCentered="1"/>
  <pageMargins left="1" right="1" top="1" bottom="1" header="1" footer="1"/>
  <pageSetup paperSize="9" scale="85" orientation="landscape" r:id="rId1"/>
  <headerFooter alignWithMargins="0">
    <oddFooter xml:space="preserve">&amp;C&amp;12 51&amp;11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0"/>
  <sheetViews>
    <sheetView rightToLeft="1" view="pageBreakPreview" zoomScale="80" zoomScaleNormal="100" zoomScaleSheetLayoutView="80" workbookViewId="0">
      <selection activeCell="C13" sqref="C13"/>
    </sheetView>
  </sheetViews>
  <sheetFormatPr defaultRowHeight="12.75"/>
  <cols>
    <col min="1" max="1" width="11.85546875" customWidth="1"/>
    <col min="2" max="2" width="7" bestFit="1" customWidth="1"/>
    <col min="3" max="3" width="8.140625" customWidth="1"/>
    <col min="4" max="4" width="9.140625" customWidth="1"/>
    <col min="5" max="5" width="8.7109375" customWidth="1"/>
    <col min="6" max="6" width="9" customWidth="1"/>
    <col min="7" max="7" width="9.28515625" customWidth="1"/>
    <col min="8" max="8" width="8" customWidth="1"/>
    <col min="9" max="10" width="8.42578125" customWidth="1"/>
    <col min="11" max="11" width="9" customWidth="1"/>
    <col min="12" max="13" width="9.140625" customWidth="1"/>
    <col min="14" max="14" width="8.28515625" bestFit="1" customWidth="1"/>
    <col min="15" max="15" width="8.42578125" customWidth="1"/>
    <col min="16" max="16" width="9.28515625" customWidth="1"/>
    <col min="17" max="17" width="16.140625" bestFit="1" customWidth="1"/>
  </cols>
  <sheetData>
    <row r="1" spans="1:18" s="3" customFormat="1" ht="21" customHeight="1">
      <c r="A1" s="615" t="s">
        <v>605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4"/>
    </row>
    <row r="2" spans="1:18" s="3" customFormat="1" ht="24" customHeight="1">
      <c r="A2" s="640" t="s">
        <v>606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4"/>
    </row>
    <row r="3" spans="1:18" s="3" customFormat="1" ht="20.25" customHeight="1" thickBot="1">
      <c r="A3" s="654" t="s">
        <v>216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188" t="s">
        <v>403</v>
      </c>
      <c r="R3" s="4"/>
    </row>
    <row r="4" spans="1:18" s="40" customFormat="1" ht="38.25" customHeight="1" thickTop="1">
      <c r="A4" s="660" t="s">
        <v>55</v>
      </c>
      <c r="B4" s="658" t="s">
        <v>586</v>
      </c>
      <c r="C4" s="658"/>
      <c r="D4" s="658"/>
      <c r="E4" s="658" t="s">
        <v>42</v>
      </c>
      <c r="F4" s="658"/>
      <c r="G4" s="658"/>
      <c r="H4" s="658" t="s">
        <v>207</v>
      </c>
      <c r="I4" s="658"/>
      <c r="J4" s="658"/>
      <c r="K4" s="658" t="s">
        <v>202</v>
      </c>
      <c r="L4" s="658"/>
      <c r="M4" s="658"/>
      <c r="N4" s="659" t="s">
        <v>8</v>
      </c>
      <c r="O4" s="659"/>
      <c r="P4" s="659"/>
      <c r="Q4" s="643" t="s">
        <v>238</v>
      </c>
    </row>
    <row r="5" spans="1:18" s="40" customFormat="1" ht="41.25" customHeight="1">
      <c r="A5" s="661"/>
      <c r="B5" s="642" t="s">
        <v>275</v>
      </c>
      <c r="C5" s="642"/>
      <c r="D5" s="642"/>
      <c r="E5" s="642" t="s">
        <v>276</v>
      </c>
      <c r="F5" s="642"/>
      <c r="G5" s="642"/>
      <c r="H5" s="642" t="s">
        <v>277</v>
      </c>
      <c r="I5" s="642"/>
      <c r="J5" s="642"/>
      <c r="K5" s="642" t="s">
        <v>278</v>
      </c>
      <c r="L5" s="642"/>
      <c r="M5" s="642"/>
      <c r="N5" s="642" t="s">
        <v>254</v>
      </c>
      <c r="O5" s="642"/>
      <c r="P5" s="642"/>
      <c r="Q5" s="644"/>
    </row>
    <row r="6" spans="1:18" s="40" customFormat="1" ht="20.100000000000001" customHeight="1">
      <c r="A6" s="661"/>
      <c r="B6" s="176" t="s">
        <v>9</v>
      </c>
      <c r="C6" s="176" t="s">
        <v>10</v>
      </c>
      <c r="D6" s="176" t="s">
        <v>11</v>
      </c>
      <c r="E6" s="176" t="s">
        <v>9</v>
      </c>
      <c r="F6" s="176" t="s">
        <v>10</v>
      </c>
      <c r="G6" s="176" t="s">
        <v>11</v>
      </c>
      <c r="H6" s="176" t="s">
        <v>9</v>
      </c>
      <c r="I6" s="176" t="s">
        <v>10</v>
      </c>
      <c r="J6" s="176" t="s">
        <v>11</v>
      </c>
      <c r="K6" s="176" t="s">
        <v>9</v>
      </c>
      <c r="L6" s="176" t="s">
        <v>10</v>
      </c>
      <c r="M6" s="176" t="s">
        <v>11</v>
      </c>
      <c r="N6" s="176" t="s">
        <v>9</v>
      </c>
      <c r="O6" s="176" t="s">
        <v>10</v>
      </c>
      <c r="P6" s="176" t="s">
        <v>11</v>
      </c>
      <c r="Q6" s="644"/>
    </row>
    <row r="7" spans="1:18" s="40" customFormat="1" ht="20.100000000000001" customHeight="1" thickBot="1">
      <c r="A7" s="662"/>
      <c r="B7" s="177" t="s">
        <v>271</v>
      </c>
      <c r="C7" s="177" t="s">
        <v>272</v>
      </c>
      <c r="D7" s="177" t="s">
        <v>273</v>
      </c>
      <c r="E7" s="177" t="s">
        <v>271</v>
      </c>
      <c r="F7" s="177" t="s">
        <v>272</v>
      </c>
      <c r="G7" s="177" t="s">
        <v>273</v>
      </c>
      <c r="H7" s="177" t="s">
        <v>271</v>
      </c>
      <c r="I7" s="177" t="s">
        <v>272</v>
      </c>
      <c r="J7" s="177" t="s">
        <v>273</v>
      </c>
      <c r="K7" s="177" t="s">
        <v>271</v>
      </c>
      <c r="L7" s="177" t="s">
        <v>272</v>
      </c>
      <c r="M7" s="177" t="s">
        <v>273</v>
      </c>
      <c r="N7" s="177" t="s">
        <v>271</v>
      </c>
      <c r="O7" s="177" t="s">
        <v>272</v>
      </c>
      <c r="P7" s="177" t="s">
        <v>273</v>
      </c>
      <c r="Q7" s="645"/>
    </row>
    <row r="8" spans="1:18" ht="20.100000000000001" customHeight="1" thickTop="1">
      <c r="A8" s="52" t="s">
        <v>12</v>
      </c>
      <c r="B8" s="71">
        <v>28</v>
      </c>
      <c r="C8" s="71">
        <v>17</v>
      </c>
      <c r="D8" s="300">
        <f t="shared" ref="D8:D22" si="0">SUM(B8:C8)</f>
        <v>45</v>
      </c>
      <c r="E8" s="72">
        <v>0</v>
      </c>
      <c r="F8" s="72">
        <v>0</v>
      </c>
      <c r="G8" s="300">
        <f t="shared" ref="G8:G22" si="1">SUM(E8:F8)</f>
        <v>0</v>
      </c>
      <c r="H8" s="71">
        <v>0</v>
      </c>
      <c r="I8" s="71">
        <v>0</v>
      </c>
      <c r="J8" s="300">
        <f t="shared" ref="J8:J22" si="2">SUM(H8:I8)</f>
        <v>0</v>
      </c>
      <c r="K8" s="71">
        <v>49</v>
      </c>
      <c r="L8" s="71">
        <v>21</v>
      </c>
      <c r="M8" s="300">
        <f t="shared" ref="M8" si="3">SUM(K8:L8)</f>
        <v>70</v>
      </c>
      <c r="N8" s="300">
        <f t="shared" ref="N8" si="4">SUM(K8,H8,E8,B8)</f>
        <v>77</v>
      </c>
      <c r="O8" s="300">
        <f t="shared" ref="O8" si="5">SUM(L8,I8,F8,C8)</f>
        <v>38</v>
      </c>
      <c r="P8" s="300">
        <f t="shared" ref="P8" si="6">SUM(M8,J8,G8,D8)</f>
        <v>115</v>
      </c>
      <c r="Q8" s="123" t="s">
        <v>239</v>
      </c>
      <c r="R8" s="10"/>
    </row>
    <row r="9" spans="1:18" ht="20.100000000000001" customHeight="1">
      <c r="A9" s="145" t="s">
        <v>13</v>
      </c>
      <c r="B9" s="47">
        <v>2</v>
      </c>
      <c r="C9" s="47">
        <v>3</v>
      </c>
      <c r="D9" s="70">
        <f t="shared" si="0"/>
        <v>5</v>
      </c>
      <c r="E9" s="70">
        <v>0</v>
      </c>
      <c r="F9" s="70">
        <v>0</v>
      </c>
      <c r="G9" s="70">
        <f t="shared" si="1"/>
        <v>0</v>
      </c>
      <c r="H9" s="47">
        <v>0</v>
      </c>
      <c r="I9" s="47">
        <v>0</v>
      </c>
      <c r="J9" s="70">
        <f t="shared" si="2"/>
        <v>0</v>
      </c>
      <c r="K9" s="47">
        <v>29</v>
      </c>
      <c r="L9" s="47">
        <v>21</v>
      </c>
      <c r="M9" s="70">
        <f t="shared" ref="M9:M22" si="7">SUM(K9:L9)</f>
        <v>50</v>
      </c>
      <c r="N9" s="70">
        <f t="shared" ref="N9:N10" si="8">SUM(K9,H9,E9,B9)</f>
        <v>31</v>
      </c>
      <c r="O9" s="70">
        <f t="shared" ref="O9:O20" si="9">SUM(L9,I9,F9,C9)</f>
        <v>24</v>
      </c>
      <c r="P9" s="70">
        <f t="shared" ref="P9:P12" si="10">SUM(M9,J9,G9,D9)</f>
        <v>55</v>
      </c>
      <c r="Q9" s="174" t="s">
        <v>240</v>
      </c>
    </row>
    <row r="10" spans="1:18" ht="20.100000000000001" customHeight="1">
      <c r="A10" s="145" t="s">
        <v>14</v>
      </c>
      <c r="B10" s="47">
        <v>23</v>
      </c>
      <c r="C10" s="47">
        <v>0</v>
      </c>
      <c r="D10" s="70">
        <f t="shared" si="0"/>
        <v>23</v>
      </c>
      <c r="E10" s="70">
        <v>13</v>
      </c>
      <c r="F10" s="70">
        <v>4</v>
      </c>
      <c r="G10" s="70">
        <f t="shared" si="1"/>
        <v>17</v>
      </c>
      <c r="H10" s="47">
        <v>0</v>
      </c>
      <c r="I10" s="47">
        <v>0</v>
      </c>
      <c r="J10" s="70">
        <f t="shared" si="2"/>
        <v>0</v>
      </c>
      <c r="K10" s="47">
        <v>53</v>
      </c>
      <c r="L10" s="47">
        <v>26</v>
      </c>
      <c r="M10" s="70">
        <f t="shared" si="7"/>
        <v>79</v>
      </c>
      <c r="N10" s="70">
        <f t="shared" si="8"/>
        <v>89</v>
      </c>
      <c r="O10" s="70">
        <f t="shared" si="9"/>
        <v>30</v>
      </c>
      <c r="P10" s="70">
        <f t="shared" si="10"/>
        <v>119</v>
      </c>
      <c r="Q10" s="174" t="s">
        <v>241</v>
      </c>
    </row>
    <row r="11" spans="1:18" ht="20.100000000000001" customHeight="1">
      <c r="A11" s="145" t="s">
        <v>15</v>
      </c>
      <c r="B11" s="47">
        <v>8</v>
      </c>
      <c r="C11" s="47">
        <v>0</v>
      </c>
      <c r="D11" s="70">
        <f>SUM(B11:C11)</f>
        <v>8</v>
      </c>
      <c r="E11" s="70">
        <v>0</v>
      </c>
      <c r="F11" s="70">
        <v>0</v>
      </c>
      <c r="G11" s="70">
        <f t="shared" si="1"/>
        <v>0</v>
      </c>
      <c r="H11" s="47">
        <v>0</v>
      </c>
      <c r="I11" s="47">
        <v>0</v>
      </c>
      <c r="J11" s="70">
        <f t="shared" si="2"/>
        <v>0</v>
      </c>
      <c r="K11" s="47">
        <v>36</v>
      </c>
      <c r="L11" s="47">
        <v>17</v>
      </c>
      <c r="M11" s="70">
        <f t="shared" si="7"/>
        <v>53</v>
      </c>
      <c r="N11" s="70">
        <f>SUM(K11,H11,E11,B11)</f>
        <v>44</v>
      </c>
      <c r="O11" s="70">
        <f>SUM(L11,I11,F11,C11)</f>
        <v>17</v>
      </c>
      <c r="P11" s="70">
        <f>SUM(M11,J11,G11,D11)</f>
        <v>61</v>
      </c>
      <c r="Q11" s="174" t="s">
        <v>242</v>
      </c>
    </row>
    <row r="12" spans="1:18" ht="20.100000000000001" customHeight="1">
      <c r="A12" s="145" t="s">
        <v>16</v>
      </c>
      <c r="B12" s="47">
        <v>119</v>
      </c>
      <c r="C12" s="47">
        <v>84</v>
      </c>
      <c r="D12" s="70">
        <f>SUM(B12:C12)</f>
        <v>203</v>
      </c>
      <c r="E12" s="70">
        <v>84</v>
      </c>
      <c r="F12" s="70">
        <v>52</v>
      </c>
      <c r="G12" s="70">
        <f t="shared" si="1"/>
        <v>136</v>
      </c>
      <c r="H12" s="47">
        <v>41</v>
      </c>
      <c r="I12" s="47">
        <v>164</v>
      </c>
      <c r="J12" s="70">
        <f t="shared" si="2"/>
        <v>205</v>
      </c>
      <c r="K12" s="47">
        <v>1078</v>
      </c>
      <c r="L12" s="47">
        <v>640</v>
      </c>
      <c r="M12" s="70">
        <f t="shared" si="7"/>
        <v>1718</v>
      </c>
      <c r="N12" s="70">
        <f t="shared" ref="N12:N20" si="11">SUM(K12,H12,E12,B12)</f>
        <v>1322</v>
      </c>
      <c r="O12" s="70">
        <f t="shared" si="9"/>
        <v>940</v>
      </c>
      <c r="P12" s="70">
        <f t="shared" si="10"/>
        <v>2262</v>
      </c>
      <c r="Q12" s="174" t="s">
        <v>243</v>
      </c>
    </row>
    <row r="13" spans="1:18" ht="20.100000000000001" customHeight="1">
      <c r="A13" s="145" t="s">
        <v>17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84</v>
      </c>
      <c r="L13" s="47">
        <v>41</v>
      </c>
      <c r="M13" s="225">
        <f t="shared" si="7"/>
        <v>125</v>
      </c>
      <c r="N13" s="225">
        <f t="shared" si="11"/>
        <v>84</v>
      </c>
      <c r="O13" s="225">
        <f t="shared" si="9"/>
        <v>41</v>
      </c>
      <c r="P13" s="225">
        <f t="shared" ref="P13:P22" si="12">SUM(M13,J13,G13,D13)</f>
        <v>125</v>
      </c>
      <c r="Q13" s="174" t="s">
        <v>244</v>
      </c>
    </row>
    <row r="14" spans="1:18" ht="20.100000000000001" customHeight="1">
      <c r="A14" s="145" t="s">
        <v>18</v>
      </c>
      <c r="B14" s="375">
        <v>11</v>
      </c>
      <c r="C14" s="375">
        <v>8</v>
      </c>
      <c r="D14" s="70">
        <f t="shared" ref="D14:D20" si="13">SUM(B14:C14)</f>
        <v>19</v>
      </c>
      <c r="E14" s="70">
        <v>13</v>
      </c>
      <c r="F14" s="70">
        <v>9</v>
      </c>
      <c r="G14" s="70">
        <f t="shared" si="1"/>
        <v>22</v>
      </c>
      <c r="H14" s="47">
        <v>0</v>
      </c>
      <c r="I14" s="47">
        <v>0</v>
      </c>
      <c r="J14" s="70">
        <f t="shared" si="2"/>
        <v>0</v>
      </c>
      <c r="K14" s="47">
        <v>59</v>
      </c>
      <c r="L14" s="47">
        <v>32</v>
      </c>
      <c r="M14" s="225">
        <f t="shared" si="7"/>
        <v>91</v>
      </c>
      <c r="N14" s="225">
        <f t="shared" si="11"/>
        <v>83</v>
      </c>
      <c r="O14" s="225">
        <f t="shared" si="9"/>
        <v>49</v>
      </c>
      <c r="P14" s="225">
        <f t="shared" si="12"/>
        <v>132</v>
      </c>
      <c r="Q14" s="174" t="s">
        <v>245</v>
      </c>
    </row>
    <row r="15" spans="1:18" ht="20.100000000000001" customHeight="1">
      <c r="A15" s="145" t="s">
        <v>19</v>
      </c>
      <c r="B15" s="375">
        <v>6</v>
      </c>
      <c r="C15" s="375">
        <v>0</v>
      </c>
      <c r="D15" s="70">
        <f t="shared" si="13"/>
        <v>6</v>
      </c>
      <c r="E15" s="70">
        <v>15</v>
      </c>
      <c r="F15" s="70">
        <v>17</v>
      </c>
      <c r="G15" s="70">
        <f t="shared" si="1"/>
        <v>32</v>
      </c>
      <c r="H15" s="47">
        <v>141</v>
      </c>
      <c r="I15" s="47">
        <v>0</v>
      </c>
      <c r="J15" s="70">
        <f t="shared" si="2"/>
        <v>141</v>
      </c>
      <c r="K15" s="47">
        <v>68</v>
      </c>
      <c r="L15" s="47">
        <v>58</v>
      </c>
      <c r="M15" s="225">
        <f t="shared" si="7"/>
        <v>126</v>
      </c>
      <c r="N15" s="225">
        <f t="shared" si="11"/>
        <v>230</v>
      </c>
      <c r="O15" s="225">
        <f t="shared" si="9"/>
        <v>75</v>
      </c>
      <c r="P15" s="225">
        <f t="shared" si="12"/>
        <v>305</v>
      </c>
      <c r="Q15" s="174" t="s">
        <v>246</v>
      </c>
    </row>
    <row r="16" spans="1:18" ht="20.100000000000001" customHeight="1">
      <c r="A16" s="145" t="s">
        <v>20</v>
      </c>
      <c r="B16" s="375">
        <v>16</v>
      </c>
      <c r="C16" s="375">
        <v>0</v>
      </c>
      <c r="D16" s="70">
        <f t="shared" si="13"/>
        <v>16</v>
      </c>
      <c r="E16" s="70">
        <v>23</v>
      </c>
      <c r="F16" s="70">
        <v>13</v>
      </c>
      <c r="G16" s="70">
        <f t="shared" si="1"/>
        <v>36</v>
      </c>
      <c r="H16" s="47">
        <v>0</v>
      </c>
      <c r="I16" s="47">
        <v>0</v>
      </c>
      <c r="J16" s="70">
        <f t="shared" si="2"/>
        <v>0</v>
      </c>
      <c r="K16" s="47">
        <v>178</v>
      </c>
      <c r="L16" s="47">
        <v>116</v>
      </c>
      <c r="M16" s="225">
        <f t="shared" si="7"/>
        <v>294</v>
      </c>
      <c r="N16" s="225">
        <f t="shared" si="11"/>
        <v>217</v>
      </c>
      <c r="O16" s="225">
        <f t="shared" si="9"/>
        <v>129</v>
      </c>
      <c r="P16" s="225">
        <f t="shared" si="12"/>
        <v>346</v>
      </c>
      <c r="Q16" s="174" t="s">
        <v>247</v>
      </c>
    </row>
    <row r="17" spans="1:17" ht="20.100000000000001" customHeight="1">
      <c r="A17" s="145" t="s">
        <v>56</v>
      </c>
      <c r="B17" s="375">
        <v>23</v>
      </c>
      <c r="C17" s="375">
        <v>10</v>
      </c>
      <c r="D17" s="70">
        <f t="shared" si="13"/>
        <v>33</v>
      </c>
      <c r="E17" s="70">
        <v>22</v>
      </c>
      <c r="F17" s="70">
        <v>8</v>
      </c>
      <c r="G17" s="70">
        <f>SUM(E17:F17)</f>
        <v>30</v>
      </c>
      <c r="H17" s="47">
        <v>0</v>
      </c>
      <c r="I17" s="47">
        <v>0</v>
      </c>
      <c r="J17" s="70">
        <f t="shared" si="2"/>
        <v>0</v>
      </c>
      <c r="K17" s="47">
        <v>102</v>
      </c>
      <c r="L17" s="47">
        <v>59</v>
      </c>
      <c r="M17" s="225">
        <f t="shared" si="7"/>
        <v>161</v>
      </c>
      <c r="N17" s="225">
        <f t="shared" si="11"/>
        <v>147</v>
      </c>
      <c r="O17" s="225">
        <f t="shared" si="9"/>
        <v>77</v>
      </c>
      <c r="P17" s="225">
        <f t="shared" si="12"/>
        <v>224</v>
      </c>
      <c r="Q17" s="174" t="s">
        <v>248</v>
      </c>
    </row>
    <row r="18" spans="1:17" ht="20.100000000000001" customHeight="1">
      <c r="A18" s="145" t="s">
        <v>22</v>
      </c>
      <c r="B18" s="375">
        <v>15</v>
      </c>
      <c r="C18" s="375">
        <v>0</v>
      </c>
      <c r="D18" s="70">
        <f t="shared" si="13"/>
        <v>15</v>
      </c>
      <c r="E18" s="70">
        <v>0</v>
      </c>
      <c r="F18" s="70">
        <v>0</v>
      </c>
      <c r="G18" s="70">
        <f t="shared" si="1"/>
        <v>0</v>
      </c>
      <c r="H18" s="47">
        <v>0</v>
      </c>
      <c r="I18" s="47">
        <v>0</v>
      </c>
      <c r="J18" s="70">
        <f t="shared" si="2"/>
        <v>0</v>
      </c>
      <c r="K18" s="47">
        <v>87</v>
      </c>
      <c r="L18" s="47">
        <v>37</v>
      </c>
      <c r="M18" s="225">
        <f t="shared" si="7"/>
        <v>124</v>
      </c>
      <c r="N18" s="225">
        <f t="shared" si="11"/>
        <v>102</v>
      </c>
      <c r="O18" s="225">
        <f t="shared" si="9"/>
        <v>37</v>
      </c>
      <c r="P18" s="225">
        <f t="shared" si="12"/>
        <v>139</v>
      </c>
      <c r="Q18" s="174" t="s">
        <v>249</v>
      </c>
    </row>
    <row r="19" spans="1:17" ht="20.100000000000001" customHeight="1">
      <c r="A19" s="145" t="s">
        <v>23</v>
      </c>
      <c r="B19" s="375">
        <v>14</v>
      </c>
      <c r="C19" s="375">
        <v>13</v>
      </c>
      <c r="D19" s="70">
        <f t="shared" si="13"/>
        <v>27</v>
      </c>
      <c r="E19" s="70">
        <v>10</v>
      </c>
      <c r="F19" s="70">
        <v>5</v>
      </c>
      <c r="G19" s="70">
        <f t="shared" si="1"/>
        <v>15</v>
      </c>
      <c r="H19" s="47">
        <v>0</v>
      </c>
      <c r="I19" s="47">
        <v>0</v>
      </c>
      <c r="J19" s="70">
        <f t="shared" si="2"/>
        <v>0</v>
      </c>
      <c r="K19" s="47">
        <v>27</v>
      </c>
      <c r="L19" s="47">
        <v>26</v>
      </c>
      <c r="M19" s="225">
        <f t="shared" si="7"/>
        <v>53</v>
      </c>
      <c r="N19" s="225">
        <f t="shared" si="11"/>
        <v>51</v>
      </c>
      <c r="O19" s="225">
        <f t="shared" si="9"/>
        <v>44</v>
      </c>
      <c r="P19" s="225">
        <f t="shared" si="12"/>
        <v>95</v>
      </c>
      <c r="Q19" s="174" t="s">
        <v>250</v>
      </c>
    </row>
    <row r="20" spans="1:17" ht="20.100000000000001" customHeight="1">
      <c r="A20" s="145" t="s">
        <v>24</v>
      </c>
      <c r="B20" s="375">
        <v>7</v>
      </c>
      <c r="C20" s="375">
        <v>0</v>
      </c>
      <c r="D20" s="70">
        <f t="shared" si="13"/>
        <v>7</v>
      </c>
      <c r="E20" s="70">
        <v>7</v>
      </c>
      <c r="F20" s="70">
        <v>6</v>
      </c>
      <c r="G20" s="70">
        <f t="shared" si="1"/>
        <v>13</v>
      </c>
      <c r="H20" s="47">
        <v>0</v>
      </c>
      <c r="I20" s="47">
        <v>0</v>
      </c>
      <c r="J20" s="70">
        <f t="shared" si="2"/>
        <v>0</v>
      </c>
      <c r="K20" s="47">
        <v>85</v>
      </c>
      <c r="L20" s="47">
        <v>40</v>
      </c>
      <c r="M20" s="225">
        <f t="shared" si="7"/>
        <v>125</v>
      </c>
      <c r="N20" s="225">
        <f t="shared" si="11"/>
        <v>99</v>
      </c>
      <c r="O20" s="225">
        <f t="shared" si="9"/>
        <v>46</v>
      </c>
      <c r="P20" s="225">
        <f t="shared" si="12"/>
        <v>145</v>
      </c>
      <c r="Q20" s="174" t="s">
        <v>251</v>
      </c>
    </row>
    <row r="21" spans="1:17" ht="20.100000000000001" customHeight="1">
      <c r="A21" s="145" t="s">
        <v>25</v>
      </c>
      <c r="B21" s="375">
        <v>0</v>
      </c>
      <c r="C21" s="375">
        <v>0</v>
      </c>
      <c r="D21" s="70">
        <f t="shared" si="0"/>
        <v>0</v>
      </c>
      <c r="E21" s="70">
        <v>9</v>
      </c>
      <c r="F21" s="70">
        <v>6</v>
      </c>
      <c r="G21" s="70">
        <f t="shared" si="1"/>
        <v>15</v>
      </c>
      <c r="H21" s="47">
        <v>0</v>
      </c>
      <c r="I21" s="47">
        <v>0</v>
      </c>
      <c r="J21" s="70">
        <f t="shared" si="2"/>
        <v>0</v>
      </c>
      <c r="K21" s="70">
        <v>47</v>
      </c>
      <c r="L21" s="47">
        <v>34</v>
      </c>
      <c r="M21" s="225">
        <f t="shared" si="7"/>
        <v>81</v>
      </c>
      <c r="N21" s="225">
        <f t="shared" ref="N21:N22" si="14">SUM(K21,H21,E21,B21)</f>
        <v>56</v>
      </c>
      <c r="O21" s="225">
        <f t="shared" ref="O21:O22" si="15">SUM(L21,I21,F21,C21)</f>
        <v>40</v>
      </c>
      <c r="P21" s="225">
        <f t="shared" si="12"/>
        <v>96</v>
      </c>
      <c r="Q21" s="174" t="s">
        <v>252</v>
      </c>
    </row>
    <row r="22" spans="1:17" ht="20.100000000000001" customHeight="1" thickBot="1">
      <c r="A22" s="145" t="s">
        <v>26</v>
      </c>
      <c r="B22" s="73">
        <v>18</v>
      </c>
      <c r="C22" s="57">
        <v>0</v>
      </c>
      <c r="D22" s="73">
        <f t="shared" si="0"/>
        <v>18</v>
      </c>
      <c r="E22" s="73">
        <v>25</v>
      </c>
      <c r="F22" s="73">
        <v>16</v>
      </c>
      <c r="G22" s="73">
        <f t="shared" si="1"/>
        <v>41</v>
      </c>
      <c r="H22" s="57">
        <v>0</v>
      </c>
      <c r="I22" s="57">
        <v>0</v>
      </c>
      <c r="J22" s="73">
        <f t="shared" si="2"/>
        <v>0</v>
      </c>
      <c r="K22" s="57">
        <v>106</v>
      </c>
      <c r="L22" s="57">
        <v>72</v>
      </c>
      <c r="M22" s="225">
        <f t="shared" si="7"/>
        <v>178</v>
      </c>
      <c r="N22" s="225">
        <f t="shared" si="14"/>
        <v>149</v>
      </c>
      <c r="O22" s="225">
        <f t="shared" si="15"/>
        <v>88</v>
      </c>
      <c r="P22" s="225">
        <f t="shared" si="12"/>
        <v>237</v>
      </c>
      <c r="Q22" s="67" t="s">
        <v>253</v>
      </c>
    </row>
    <row r="23" spans="1:17" ht="20.100000000000001" customHeight="1" thickTop="1" thickBot="1">
      <c r="A23" s="49" t="s">
        <v>8</v>
      </c>
      <c r="B23" s="74">
        <f>SUM(B8:B22)</f>
        <v>290</v>
      </c>
      <c r="C23" s="74">
        <f t="shared" ref="C23:M23" si="16">SUM(C8:C22)</f>
        <v>135</v>
      </c>
      <c r="D23" s="74">
        <f>SUM(D8:D22)</f>
        <v>425</v>
      </c>
      <c r="E23" s="74">
        <f>SUM(E8:E22)</f>
        <v>221</v>
      </c>
      <c r="F23" s="74">
        <f t="shared" si="16"/>
        <v>136</v>
      </c>
      <c r="G23" s="74">
        <f t="shared" si="16"/>
        <v>357</v>
      </c>
      <c r="H23" s="74">
        <f t="shared" si="16"/>
        <v>182</v>
      </c>
      <c r="I23" s="74">
        <f t="shared" si="16"/>
        <v>164</v>
      </c>
      <c r="J23" s="74">
        <f t="shared" si="16"/>
        <v>346</v>
      </c>
      <c r="K23" s="74">
        <f t="shared" si="16"/>
        <v>2088</v>
      </c>
      <c r="L23" s="74">
        <f t="shared" si="16"/>
        <v>1240</v>
      </c>
      <c r="M23" s="74">
        <f t="shared" si="16"/>
        <v>3328</v>
      </c>
      <c r="N23" s="75">
        <f>SUM(K23,H23,E23,B23)</f>
        <v>2781</v>
      </c>
      <c r="O23" s="75">
        <f>SUM(L23,I23,F23,C23)</f>
        <v>1675</v>
      </c>
      <c r="P23" s="75">
        <f>SUM(M23,J23,G23,D23)</f>
        <v>4456</v>
      </c>
      <c r="Q23" s="178" t="s">
        <v>254</v>
      </c>
    </row>
    <row r="24" spans="1:17" ht="24.75" customHeight="1" thickTop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7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7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7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7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7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7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7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</sheetData>
  <mergeCells count="15">
    <mergeCell ref="A1:Q1"/>
    <mergeCell ref="A2:Q2"/>
    <mergeCell ref="H4:J4"/>
    <mergeCell ref="N4:P4"/>
    <mergeCell ref="K4:M4"/>
    <mergeCell ref="E4:G4"/>
    <mergeCell ref="Q4:Q7"/>
    <mergeCell ref="K5:M5"/>
    <mergeCell ref="N5:P5"/>
    <mergeCell ref="B4:D4"/>
    <mergeCell ref="A3:P3"/>
    <mergeCell ref="A4:A7"/>
    <mergeCell ref="B5:D5"/>
    <mergeCell ref="E5:G5"/>
    <mergeCell ref="H5:J5"/>
  </mergeCells>
  <phoneticPr fontId="0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&amp;C&amp;"Arial,Bold"&amp;11 11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"/>
  <sheetViews>
    <sheetView rightToLeft="1" view="pageBreakPreview" zoomScale="80" zoomScaleNormal="90" zoomScaleSheetLayoutView="80" workbookViewId="0">
      <selection activeCell="B11" sqref="B11:C11"/>
    </sheetView>
  </sheetViews>
  <sheetFormatPr defaultRowHeight="15.75"/>
  <cols>
    <col min="1" max="1" width="11.5703125" style="24" customWidth="1"/>
    <col min="2" max="2" width="9.140625" style="24" customWidth="1"/>
    <col min="3" max="3" width="9.85546875" style="24" customWidth="1"/>
    <col min="4" max="6" width="15.5703125" style="24" customWidth="1"/>
    <col min="7" max="8" width="9.140625" style="24"/>
    <col min="9" max="9" width="18.28515625" style="24" customWidth="1"/>
    <col min="10" max="16384" width="9.140625" style="24"/>
  </cols>
  <sheetData>
    <row r="1" spans="1:9" s="35" customFormat="1" ht="21.75" customHeight="1">
      <c r="A1" s="615"/>
      <c r="B1" s="615"/>
      <c r="C1" s="615"/>
      <c r="D1" s="615"/>
      <c r="E1" s="615"/>
      <c r="F1" s="615"/>
    </row>
    <row r="2" spans="1:9" s="35" customFormat="1" ht="22.5" customHeight="1">
      <c r="A2" s="615" t="s">
        <v>641</v>
      </c>
      <c r="B2" s="615"/>
      <c r="C2" s="615"/>
      <c r="D2" s="615"/>
      <c r="E2" s="615"/>
      <c r="F2" s="615"/>
      <c r="G2" s="615"/>
      <c r="H2" s="615"/>
      <c r="I2" s="615"/>
    </row>
    <row r="3" spans="1:9" s="35" customFormat="1" ht="45.75" customHeight="1">
      <c r="A3" s="831" t="s">
        <v>642</v>
      </c>
      <c r="B3" s="831"/>
      <c r="C3" s="831"/>
      <c r="D3" s="831"/>
      <c r="E3" s="831"/>
      <c r="F3" s="831"/>
      <c r="G3" s="831"/>
      <c r="H3" s="831"/>
      <c r="I3" s="831"/>
    </row>
    <row r="4" spans="1:9" s="35" customFormat="1" ht="22.5" customHeight="1" thickBot="1">
      <c r="A4" s="620" t="s">
        <v>232</v>
      </c>
      <c r="B4" s="620"/>
      <c r="C4" s="620"/>
      <c r="D4" s="620"/>
      <c r="E4" s="620"/>
      <c r="F4" s="620"/>
      <c r="G4" s="711" t="s">
        <v>379</v>
      </c>
      <c r="H4" s="711"/>
      <c r="I4" s="711"/>
    </row>
    <row r="5" spans="1:9" ht="20.100000000000001" customHeight="1" thickTop="1">
      <c r="A5" s="691" t="s">
        <v>74</v>
      </c>
      <c r="B5" s="691"/>
      <c r="C5" s="691"/>
      <c r="D5" s="691" t="s">
        <v>413</v>
      </c>
      <c r="E5" s="691"/>
      <c r="F5" s="691" t="s">
        <v>0</v>
      </c>
      <c r="G5" s="691" t="s">
        <v>302</v>
      </c>
      <c r="H5" s="691"/>
      <c r="I5" s="691"/>
    </row>
    <row r="6" spans="1:9" ht="17.25" customHeight="1">
      <c r="A6" s="693"/>
      <c r="B6" s="693"/>
      <c r="C6" s="693"/>
      <c r="D6" s="530" t="s">
        <v>9</v>
      </c>
      <c r="E6" s="530" t="s">
        <v>10</v>
      </c>
      <c r="F6" s="693"/>
      <c r="G6" s="693"/>
      <c r="H6" s="693"/>
      <c r="I6" s="693"/>
    </row>
    <row r="7" spans="1:9" ht="18" customHeight="1" thickBot="1">
      <c r="A7" s="944"/>
      <c r="B7" s="944"/>
      <c r="C7" s="944"/>
      <c r="D7" s="541" t="s">
        <v>271</v>
      </c>
      <c r="E7" s="541" t="s">
        <v>272</v>
      </c>
      <c r="F7" s="541" t="s">
        <v>254</v>
      </c>
      <c r="G7" s="845"/>
      <c r="H7" s="845"/>
      <c r="I7" s="845"/>
    </row>
    <row r="8" spans="1:9" ht="21" customHeight="1" thickTop="1">
      <c r="A8" s="938" t="s">
        <v>161</v>
      </c>
      <c r="B8" s="938"/>
      <c r="C8" s="938"/>
      <c r="D8" s="95">
        <v>14</v>
      </c>
      <c r="E8" s="95">
        <v>7</v>
      </c>
      <c r="F8" s="95">
        <f t="shared" ref="F8:F24" si="0">SUM(D8:E8)</f>
        <v>21</v>
      </c>
      <c r="G8" s="923" t="s">
        <v>374</v>
      </c>
      <c r="H8" s="923"/>
      <c r="I8" s="923"/>
    </row>
    <row r="9" spans="1:9" ht="21" customHeight="1">
      <c r="A9" s="693" t="s">
        <v>665</v>
      </c>
      <c r="B9" s="693"/>
      <c r="C9" s="693"/>
      <c r="D9" s="95">
        <v>6</v>
      </c>
      <c r="E9" s="95">
        <v>4</v>
      </c>
      <c r="F9" s="95">
        <f t="shared" si="0"/>
        <v>10</v>
      </c>
      <c r="G9" s="353"/>
      <c r="H9" s="353"/>
      <c r="I9" s="540" t="s">
        <v>793</v>
      </c>
    </row>
    <row r="10" spans="1:9" ht="21" customHeight="1">
      <c r="A10" s="939" t="s">
        <v>162</v>
      </c>
      <c r="B10" s="932" t="s">
        <v>163</v>
      </c>
      <c r="C10" s="741"/>
      <c r="D10" s="95">
        <v>96</v>
      </c>
      <c r="E10" s="95">
        <v>61</v>
      </c>
      <c r="F10" s="95">
        <f t="shared" si="0"/>
        <v>157</v>
      </c>
      <c r="G10" s="924" t="s">
        <v>305</v>
      </c>
      <c r="H10" s="924"/>
      <c r="I10" s="942" t="s">
        <v>281</v>
      </c>
    </row>
    <row r="11" spans="1:9" ht="21" customHeight="1">
      <c r="A11" s="940"/>
      <c r="B11" s="932" t="s">
        <v>79</v>
      </c>
      <c r="C11" s="741"/>
      <c r="D11" s="95">
        <v>67</v>
      </c>
      <c r="E11" s="95">
        <v>59</v>
      </c>
      <c r="F11" s="95">
        <f t="shared" si="0"/>
        <v>126</v>
      </c>
      <c r="G11" s="924" t="s">
        <v>306</v>
      </c>
      <c r="H11" s="924"/>
      <c r="I11" s="943"/>
    </row>
    <row r="12" spans="1:9" ht="21" customHeight="1">
      <c r="A12" s="940"/>
      <c r="B12" s="932" t="s">
        <v>80</v>
      </c>
      <c r="C12" s="741"/>
      <c r="D12" s="95">
        <v>96</v>
      </c>
      <c r="E12" s="95">
        <v>50</v>
      </c>
      <c r="F12" s="95">
        <f t="shared" si="0"/>
        <v>146</v>
      </c>
      <c r="G12" s="924" t="s">
        <v>307</v>
      </c>
      <c r="H12" s="924"/>
      <c r="I12" s="943"/>
    </row>
    <row r="13" spans="1:9" ht="21" customHeight="1">
      <c r="A13" s="940"/>
      <c r="B13" s="932" t="s">
        <v>81</v>
      </c>
      <c r="C13" s="741"/>
      <c r="D13" s="95">
        <v>70</v>
      </c>
      <c r="E13" s="95">
        <v>57</v>
      </c>
      <c r="F13" s="95">
        <f t="shared" si="0"/>
        <v>127</v>
      </c>
      <c r="G13" s="924" t="s">
        <v>308</v>
      </c>
      <c r="H13" s="924"/>
      <c r="I13" s="943"/>
    </row>
    <row r="14" spans="1:9" ht="21" customHeight="1">
      <c r="A14" s="940"/>
      <c r="B14" s="932" t="s">
        <v>82</v>
      </c>
      <c r="C14" s="741"/>
      <c r="D14" s="95">
        <v>46</v>
      </c>
      <c r="E14" s="95">
        <v>34</v>
      </c>
      <c r="F14" s="95">
        <f t="shared" si="0"/>
        <v>80</v>
      </c>
      <c r="G14" s="924" t="s">
        <v>309</v>
      </c>
      <c r="H14" s="924"/>
      <c r="I14" s="943"/>
    </row>
    <row r="15" spans="1:9" ht="21" customHeight="1">
      <c r="A15" s="941"/>
      <c r="B15" s="932" t="s">
        <v>83</v>
      </c>
      <c r="C15" s="741"/>
      <c r="D15" s="95">
        <v>45</v>
      </c>
      <c r="E15" s="95">
        <v>33</v>
      </c>
      <c r="F15" s="95">
        <f t="shared" si="0"/>
        <v>78</v>
      </c>
      <c r="G15" s="929" t="s">
        <v>310</v>
      </c>
      <c r="H15" s="929"/>
      <c r="I15" s="943"/>
    </row>
    <row r="16" spans="1:9" ht="21" customHeight="1">
      <c r="A16" s="692" t="s">
        <v>166</v>
      </c>
      <c r="B16" s="692"/>
      <c r="C16" s="692"/>
      <c r="D16" s="95">
        <f>SUM(D10:D15)</f>
        <v>420</v>
      </c>
      <c r="E16" s="95">
        <f>SUM(E10:E15)</f>
        <v>294</v>
      </c>
      <c r="F16" s="95">
        <f t="shared" si="0"/>
        <v>714</v>
      </c>
      <c r="G16" s="693" t="s">
        <v>311</v>
      </c>
      <c r="H16" s="693"/>
      <c r="I16" s="693"/>
    </row>
    <row r="17" spans="1:9" ht="21" customHeight="1">
      <c r="A17" s="934" t="s">
        <v>85</v>
      </c>
      <c r="B17" s="932" t="s">
        <v>167</v>
      </c>
      <c r="C17" s="741"/>
      <c r="D17" s="95">
        <v>26</v>
      </c>
      <c r="E17" s="95">
        <v>11</v>
      </c>
      <c r="F17" s="95">
        <f t="shared" si="0"/>
        <v>37</v>
      </c>
      <c r="G17" s="937" t="s">
        <v>577</v>
      </c>
      <c r="H17" s="937"/>
      <c r="I17" s="845" t="s">
        <v>282</v>
      </c>
    </row>
    <row r="18" spans="1:9" ht="21" customHeight="1">
      <c r="A18" s="935"/>
      <c r="B18" s="932" t="s">
        <v>168</v>
      </c>
      <c r="C18" s="741"/>
      <c r="D18" s="95">
        <v>7</v>
      </c>
      <c r="E18" s="95">
        <v>9</v>
      </c>
      <c r="F18" s="95">
        <f t="shared" si="0"/>
        <v>16</v>
      </c>
      <c r="G18" s="937" t="s">
        <v>578</v>
      </c>
      <c r="H18" s="937"/>
      <c r="I18" s="700"/>
    </row>
    <row r="19" spans="1:9" ht="21" customHeight="1">
      <c r="A19" s="936"/>
      <c r="B19" s="932" t="s">
        <v>169</v>
      </c>
      <c r="C19" s="741"/>
      <c r="D19" s="95">
        <v>14</v>
      </c>
      <c r="E19" s="95">
        <v>9</v>
      </c>
      <c r="F19" s="95">
        <f t="shared" si="0"/>
        <v>23</v>
      </c>
      <c r="G19" s="937" t="s">
        <v>579</v>
      </c>
      <c r="H19" s="937"/>
      <c r="I19" s="692"/>
    </row>
    <row r="20" spans="1:9" ht="21" customHeight="1">
      <c r="A20" s="692" t="s">
        <v>170</v>
      </c>
      <c r="B20" s="692"/>
      <c r="C20" s="692"/>
      <c r="D20" s="95">
        <f>SUM(D17:D19)</f>
        <v>47</v>
      </c>
      <c r="E20" s="95">
        <f>SUM(E17:E19)</f>
        <v>29</v>
      </c>
      <c r="F20" s="95">
        <f t="shared" si="0"/>
        <v>76</v>
      </c>
      <c r="G20" s="924" t="s">
        <v>312</v>
      </c>
      <c r="H20" s="924"/>
      <c r="I20" s="924"/>
    </row>
    <row r="21" spans="1:9" ht="21" customHeight="1">
      <c r="A21" s="845" t="s">
        <v>576</v>
      </c>
      <c r="B21" s="932" t="s">
        <v>198</v>
      </c>
      <c r="C21" s="741"/>
      <c r="D21" s="95">
        <v>0</v>
      </c>
      <c r="E21" s="95">
        <v>0</v>
      </c>
      <c r="F21" s="95">
        <f t="shared" si="0"/>
        <v>0</v>
      </c>
      <c r="G21" s="543" t="s">
        <v>308</v>
      </c>
      <c r="H21" s="933" t="s">
        <v>283</v>
      </c>
      <c r="I21" s="924"/>
    </row>
    <row r="22" spans="1:9" ht="21" customHeight="1">
      <c r="A22" s="700"/>
      <c r="B22" s="932" t="s">
        <v>199</v>
      </c>
      <c r="C22" s="741"/>
      <c r="D22" s="95">
        <v>0</v>
      </c>
      <c r="E22" s="95">
        <v>0</v>
      </c>
      <c r="F22" s="95">
        <f t="shared" si="0"/>
        <v>0</v>
      </c>
      <c r="G22" s="543" t="s">
        <v>309</v>
      </c>
      <c r="H22" s="933"/>
      <c r="I22" s="924"/>
    </row>
    <row r="23" spans="1:9" ht="21" customHeight="1">
      <c r="A23" s="692"/>
      <c r="B23" s="932" t="s">
        <v>200</v>
      </c>
      <c r="C23" s="741"/>
      <c r="D23" s="95">
        <v>0</v>
      </c>
      <c r="E23" s="95">
        <v>0</v>
      </c>
      <c r="F23" s="95">
        <f t="shared" si="0"/>
        <v>0</v>
      </c>
      <c r="G23" s="543" t="s">
        <v>310</v>
      </c>
      <c r="H23" s="933"/>
      <c r="I23" s="924"/>
    </row>
    <row r="24" spans="1:9" ht="21" customHeight="1" thickBot="1">
      <c r="A24" s="666" t="s">
        <v>197</v>
      </c>
      <c r="B24" s="666"/>
      <c r="C24" s="666"/>
      <c r="D24" s="95">
        <v>0</v>
      </c>
      <c r="E24" s="95">
        <v>0</v>
      </c>
      <c r="F24" s="213">
        <f t="shared" si="0"/>
        <v>0</v>
      </c>
      <c r="G24" s="929" t="s">
        <v>313</v>
      </c>
      <c r="H24" s="929"/>
      <c r="I24" s="929"/>
    </row>
    <row r="25" spans="1:9" ht="21" customHeight="1" thickTop="1" thickBot="1">
      <c r="A25" s="930" t="s">
        <v>58</v>
      </c>
      <c r="B25" s="930"/>
      <c r="C25" s="930"/>
      <c r="D25" s="195">
        <f>SUM(D24,D16,D8:D9,D20)</f>
        <v>487</v>
      </c>
      <c r="E25" s="195">
        <f t="shared" ref="E25:F25" si="1">SUM(E24,E16,E8:E9,E20)</f>
        <v>334</v>
      </c>
      <c r="F25" s="195">
        <f t="shared" si="1"/>
        <v>821</v>
      </c>
      <c r="G25" s="931" t="s">
        <v>289</v>
      </c>
      <c r="H25" s="931"/>
      <c r="I25" s="931"/>
    </row>
    <row r="26" spans="1:9" ht="16.5" thickTop="1"/>
  </sheetData>
  <mergeCells count="47">
    <mergeCell ref="A5:C7"/>
    <mergeCell ref="D5:E5"/>
    <mergeCell ref="F5:F6"/>
    <mergeCell ref="G5:I7"/>
    <mergeCell ref="A1:F1"/>
    <mergeCell ref="A2:I2"/>
    <mergeCell ref="A3:I3"/>
    <mergeCell ref="A4:F4"/>
    <mergeCell ref="G4:I4"/>
    <mergeCell ref="A8:C8"/>
    <mergeCell ref="G8:I8"/>
    <mergeCell ref="A9:C9"/>
    <mergeCell ref="A10:A15"/>
    <mergeCell ref="B10:C10"/>
    <mergeCell ref="G10:H10"/>
    <mergeCell ref="I10:I15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7:H17"/>
    <mergeCell ref="I17:I19"/>
    <mergeCell ref="B18:C18"/>
    <mergeCell ref="G18:H18"/>
    <mergeCell ref="B19:C19"/>
    <mergeCell ref="G19:H19"/>
    <mergeCell ref="G15:H15"/>
    <mergeCell ref="A24:C24"/>
    <mergeCell ref="G24:I24"/>
    <mergeCell ref="A25:C25"/>
    <mergeCell ref="G25:I25"/>
    <mergeCell ref="A20:C20"/>
    <mergeCell ref="G20:I20"/>
    <mergeCell ref="A21:A23"/>
    <mergeCell ref="B21:C21"/>
    <mergeCell ref="H21:I23"/>
    <mergeCell ref="B22:C22"/>
    <mergeCell ref="B23:C23"/>
    <mergeCell ref="A16:C16"/>
    <mergeCell ref="G16:I16"/>
    <mergeCell ref="A17:A19"/>
    <mergeCell ref="B17:C17"/>
  </mergeCells>
  <printOptions horizontalCentered="1"/>
  <pageMargins left="1" right="1" top="1" bottom="1" header="1" footer="1"/>
  <pageSetup paperSize="9" scale="80" orientation="landscape" r:id="rId1"/>
  <headerFooter alignWithMargins="0">
    <oddFooter xml:space="preserve">&amp;C&amp;12 52&amp;11
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2"/>
  <sheetViews>
    <sheetView rightToLeft="1" view="pageBreakPreview" zoomScaleNormal="100" zoomScaleSheetLayoutView="100" workbookViewId="0">
      <selection activeCell="A3" sqref="A3:G3"/>
    </sheetView>
  </sheetViews>
  <sheetFormatPr defaultRowHeight="12.75"/>
  <cols>
    <col min="1" max="1" width="10.28515625" customWidth="1"/>
    <col min="2" max="2" width="11.28515625" customWidth="1"/>
    <col min="3" max="4" width="16.42578125" customWidth="1"/>
    <col min="5" max="5" width="17.42578125" customWidth="1"/>
    <col min="6" max="6" width="10.140625" customWidth="1"/>
  </cols>
  <sheetData>
    <row r="1" spans="1:7" s="1" customFormat="1" ht="27.75" customHeight="1">
      <c r="A1" s="615"/>
      <c r="B1" s="615"/>
      <c r="C1" s="615"/>
      <c r="D1" s="615"/>
      <c r="E1" s="615"/>
    </row>
    <row r="2" spans="1:7" s="1" customFormat="1" ht="27.75" customHeight="1">
      <c r="A2" s="615" t="s">
        <v>643</v>
      </c>
      <c r="B2" s="615"/>
      <c r="C2" s="615"/>
      <c r="D2" s="615"/>
      <c r="E2" s="615"/>
      <c r="F2" s="615"/>
      <c r="G2" s="615"/>
    </row>
    <row r="3" spans="1:7" s="1" customFormat="1" ht="42" customHeight="1">
      <c r="A3" s="907" t="s">
        <v>644</v>
      </c>
      <c r="B3" s="907"/>
      <c r="C3" s="907"/>
      <c r="D3" s="907"/>
      <c r="E3" s="907"/>
      <c r="F3" s="907"/>
      <c r="G3" s="907"/>
    </row>
    <row r="4" spans="1:7" s="1" customFormat="1" ht="28.5" customHeight="1" thickBot="1">
      <c r="A4" s="654" t="s">
        <v>233</v>
      </c>
      <c r="B4" s="654"/>
      <c r="C4" s="654"/>
      <c r="D4" s="654"/>
      <c r="E4" s="654"/>
      <c r="F4" s="711" t="s">
        <v>380</v>
      </c>
      <c r="G4" s="711"/>
    </row>
    <row r="5" spans="1:7" ht="19.5" customHeight="1" thickTop="1">
      <c r="A5" s="945" t="s">
        <v>74</v>
      </c>
      <c r="B5" s="945"/>
      <c r="C5" s="945" t="s">
        <v>413</v>
      </c>
      <c r="D5" s="945"/>
      <c r="E5" s="945" t="s">
        <v>11</v>
      </c>
      <c r="F5" s="947" t="s">
        <v>302</v>
      </c>
      <c r="G5" s="947"/>
    </row>
    <row r="6" spans="1:7" ht="17.25" customHeight="1">
      <c r="A6" s="817"/>
      <c r="B6" s="817"/>
      <c r="C6" s="562" t="s">
        <v>9</v>
      </c>
      <c r="D6" s="562" t="s">
        <v>10</v>
      </c>
      <c r="E6" s="817"/>
      <c r="F6" s="948"/>
      <c r="G6" s="948"/>
    </row>
    <row r="7" spans="1:7" ht="18.75" customHeight="1" thickBot="1">
      <c r="A7" s="946"/>
      <c r="B7" s="946"/>
      <c r="C7" s="577" t="s">
        <v>271</v>
      </c>
      <c r="D7" s="577" t="s">
        <v>272</v>
      </c>
      <c r="E7" s="577" t="s">
        <v>273</v>
      </c>
      <c r="F7" s="949"/>
      <c r="G7" s="949"/>
    </row>
    <row r="8" spans="1:7" ht="27" customHeight="1" thickTop="1">
      <c r="A8" s="803" t="s">
        <v>171</v>
      </c>
      <c r="B8" s="803"/>
      <c r="C8" s="579">
        <v>258</v>
      </c>
      <c r="D8" s="579">
        <v>106</v>
      </c>
      <c r="E8" s="579">
        <f>SUM(C8:D8)</f>
        <v>364</v>
      </c>
      <c r="F8" s="923" t="s">
        <v>382</v>
      </c>
      <c r="G8" s="923"/>
    </row>
    <row r="9" spans="1:7" ht="27" customHeight="1">
      <c r="A9" s="741" t="s">
        <v>172</v>
      </c>
      <c r="B9" s="741"/>
      <c r="C9" s="578">
        <v>200</v>
      </c>
      <c r="D9" s="578">
        <v>77</v>
      </c>
      <c r="E9" s="578">
        <f>SUM(C9:D9)</f>
        <v>277</v>
      </c>
      <c r="F9" s="924" t="s">
        <v>282</v>
      </c>
      <c r="G9" s="924"/>
    </row>
    <row r="10" spans="1:7" ht="27" customHeight="1" thickBot="1">
      <c r="A10" s="925" t="s">
        <v>173</v>
      </c>
      <c r="B10" s="925"/>
      <c r="C10" s="80">
        <v>126</v>
      </c>
      <c r="D10" s="80">
        <v>70</v>
      </c>
      <c r="E10" s="580">
        <f>SUM(C10:D10)</f>
        <v>196</v>
      </c>
      <c r="F10" s="926" t="s">
        <v>383</v>
      </c>
      <c r="G10" s="926"/>
    </row>
    <row r="11" spans="1:7" ht="27" customHeight="1" thickTop="1" thickBot="1">
      <c r="A11" s="807" t="s">
        <v>0</v>
      </c>
      <c r="B11" s="807"/>
      <c r="C11" s="74">
        <f>SUM(C8:C10)</f>
        <v>584</v>
      </c>
      <c r="D11" s="74">
        <f>SUM(D8:D10)</f>
        <v>253</v>
      </c>
      <c r="E11" s="561">
        <f>SUM(C11:D11)</f>
        <v>837</v>
      </c>
      <c r="F11" s="922" t="s">
        <v>254</v>
      </c>
      <c r="G11" s="922"/>
    </row>
    <row r="12" spans="1:7" ht="13.5" thickTop="1"/>
  </sheetData>
  <mergeCells count="17">
    <mergeCell ref="A11:B11"/>
    <mergeCell ref="F11:G11"/>
    <mergeCell ref="A8:B8"/>
    <mergeCell ref="F8:G8"/>
    <mergeCell ref="A9:B9"/>
    <mergeCell ref="F9:G9"/>
    <mergeCell ref="A10:B10"/>
    <mergeCell ref="F10:G10"/>
    <mergeCell ref="A5:B7"/>
    <mergeCell ref="C5:D5"/>
    <mergeCell ref="E5:E6"/>
    <mergeCell ref="F5:G7"/>
    <mergeCell ref="A1:E1"/>
    <mergeCell ref="A2:G2"/>
    <mergeCell ref="A3:G3"/>
    <mergeCell ref="A4:E4"/>
    <mergeCell ref="F4:G4"/>
  </mergeCells>
  <printOptions horizontalCentered="1"/>
  <pageMargins left="1" right="1" top="1.5" bottom="1" header="1.5" footer="1"/>
  <pageSetup paperSize="9" scale="90" orientation="landscape" r:id="rId1"/>
  <headerFooter alignWithMargins="0">
    <oddFooter>&amp;C&amp;12 53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26"/>
  <sheetViews>
    <sheetView rightToLeft="1" view="pageBreakPreview" zoomScale="80" zoomScaleNormal="80" zoomScaleSheetLayoutView="80" workbookViewId="0">
      <selection activeCell="R30" sqref="R30"/>
    </sheetView>
  </sheetViews>
  <sheetFormatPr defaultRowHeight="15.75"/>
  <cols>
    <col min="1" max="1" width="10.85546875" style="35" customWidth="1"/>
    <col min="2" max="2" width="7" style="35" customWidth="1"/>
    <col min="3" max="3" width="7.85546875" style="35" customWidth="1"/>
    <col min="4" max="4" width="6" style="35" customWidth="1"/>
    <col min="5" max="5" width="5" style="35" customWidth="1"/>
    <col min="6" max="6" width="5.42578125" style="35" customWidth="1"/>
    <col min="7" max="7" width="5.7109375" style="35" customWidth="1"/>
    <col min="8" max="8" width="5.85546875" style="35" customWidth="1"/>
    <col min="9" max="9" width="5.5703125" style="35" customWidth="1"/>
    <col min="10" max="10" width="5.7109375" style="35" customWidth="1"/>
    <col min="11" max="11" width="5.5703125" style="35" customWidth="1"/>
    <col min="12" max="14" width="5.28515625" style="35" customWidth="1"/>
    <col min="15" max="15" width="5.5703125" style="35" customWidth="1"/>
    <col min="16" max="16" width="5.28515625" style="35" customWidth="1"/>
    <col min="17" max="17" width="5.42578125" style="35" customWidth="1"/>
    <col min="18" max="18" width="6" style="35" customWidth="1"/>
    <col min="19" max="19" width="4.140625" style="35" customWidth="1"/>
    <col min="20" max="20" width="5.42578125" style="35" customWidth="1"/>
    <col min="21" max="21" width="4.7109375" style="35" customWidth="1"/>
    <col min="22" max="22" width="4.5703125" style="35" customWidth="1"/>
    <col min="23" max="23" width="4.140625" style="35" customWidth="1"/>
    <col min="24" max="24" width="6.85546875" style="35" customWidth="1"/>
    <col min="25" max="25" width="5.85546875" style="35" customWidth="1"/>
    <col min="26" max="26" width="7.5703125" style="35" customWidth="1"/>
    <col min="27" max="27" width="16" style="35" bestFit="1" customWidth="1"/>
    <col min="28" max="16384" width="9.140625" style="35"/>
  </cols>
  <sheetData>
    <row r="1" spans="1:27" ht="24.95" customHeight="1">
      <c r="A1" s="682" t="s">
        <v>645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2"/>
      <c r="U1" s="682"/>
      <c r="V1" s="682"/>
      <c r="W1" s="682"/>
      <c r="X1" s="682"/>
      <c r="Y1" s="682"/>
      <c r="Z1" s="682"/>
    </row>
    <row r="2" spans="1:27" ht="39" customHeight="1">
      <c r="A2" s="839" t="s">
        <v>646</v>
      </c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39"/>
      <c r="Y2" s="839"/>
      <c r="Z2" s="839"/>
      <c r="AA2" s="839"/>
    </row>
    <row r="3" spans="1:27" ht="24.95" customHeight="1" thickBot="1">
      <c r="A3" s="205" t="s">
        <v>839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841" t="s">
        <v>381</v>
      </c>
      <c r="AA3" s="841"/>
    </row>
    <row r="4" spans="1:27" ht="20.100000000000001" customHeight="1" thickTop="1">
      <c r="A4" s="885" t="s">
        <v>1</v>
      </c>
      <c r="B4" s="835" t="s">
        <v>808</v>
      </c>
      <c r="C4" s="835"/>
      <c r="D4" s="846" t="s">
        <v>824</v>
      </c>
      <c r="E4" s="846"/>
      <c r="F4" s="846" t="s">
        <v>825</v>
      </c>
      <c r="G4" s="846"/>
      <c r="H4" s="846" t="s">
        <v>826</v>
      </c>
      <c r="I4" s="846"/>
      <c r="J4" s="846" t="s">
        <v>827</v>
      </c>
      <c r="K4" s="846"/>
      <c r="L4" s="846" t="s">
        <v>828</v>
      </c>
      <c r="M4" s="846"/>
      <c r="N4" s="846" t="s">
        <v>829</v>
      </c>
      <c r="O4" s="846"/>
      <c r="P4" s="846" t="s">
        <v>830</v>
      </c>
      <c r="Q4" s="846"/>
      <c r="R4" s="846" t="s">
        <v>831</v>
      </c>
      <c r="S4" s="846"/>
      <c r="T4" s="846" t="s">
        <v>832</v>
      </c>
      <c r="U4" s="846"/>
      <c r="V4" s="846" t="s">
        <v>833</v>
      </c>
      <c r="W4" s="846"/>
      <c r="X4" s="885" t="s">
        <v>8</v>
      </c>
      <c r="Y4" s="885"/>
      <c r="Z4" s="885"/>
      <c r="AA4" s="626" t="s">
        <v>238</v>
      </c>
    </row>
    <row r="5" spans="1:27" ht="20.100000000000001" customHeight="1">
      <c r="A5" s="886"/>
      <c r="B5" s="896" t="s">
        <v>823</v>
      </c>
      <c r="C5" s="896"/>
      <c r="D5" s="869"/>
      <c r="E5" s="869"/>
      <c r="F5" s="869"/>
      <c r="G5" s="869"/>
      <c r="H5" s="869"/>
      <c r="I5" s="869"/>
      <c r="J5" s="869"/>
      <c r="K5" s="869"/>
      <c r="L5" s="869"/>
      <c r="M5" s="869"/>
      <c r="N5" s="869"/>
      <c r="O5" s="869"/>
      <c r="P5" s="869"/>
      <c r="Q5" s="869"/>
      <c r="R5" s="869"/>
      <c r="S5" s="869"/>
      <c r="T5" s="869"/>
      <c r="U5" s="869"/>
      <c r="V5" s="869"/>
      <c r="W5" s="869"/>
      <c r="X5" s="886" t="s">
        <v>553</v>
      </c>
      <c r="Y5" s="886"/>
      <c r="Z5" s="886"/>
      <c r="AA5" s="627"/>
    </row>
    <row r="6" spans="1:27" ht="20.100000000000001" customHeight="1">
      <c r="A6" s="886"/>
      <c r="B6" s="566" t="s">
        <v>9</v>
      </c>
      <c r="C6" s="566" t="s">
        <v>10</v>
      </c>
      <c r="D6" s="566" t="s">
        <v>9</v>
      </c>
      <c r="E6" s="566" t="s">
        <v>10</v>
      </c>
      <c r="F6" s="566" t="s">
        <v>9</v>
      </c>
      <c r="G6" s="566" t="s">
        <v>10</v>
      </c>
      <c r="H6" s="566" t="s">
        <v>9</v>
      </c>
      <c r="I6" s="566" t="s">
        <v>10</v>
      </c>
      <c r="J6" s="566" t="s">
        <v>9</v>
      </c>
      <c r="K6" s="566" t="s">
        <v>10</v>
      </c>
      <c r="L6" s="566" t="s">
        <v>9</v>
      </c>
      <c r="M6" s="566" t="s">
        <v>10</v>
      </c>
      <c r="N6" s="566" t="s">
        <v>9</v>
      </c>
      <c r="O6" s="566" t="s">
        <v>10</v>
      </c>
      <c r="P6" s="566" t="s">
        <v>9</v>
      </c>
      <c r="Q6" s="566" t="s">
        <v>10</v>
      </c>
      <c r="R6" s="566" t="s">
        <v>9</v>
      </c>
      <c r="S6" s="566" t="s">
        <v>10</v>
      </c>
      <c r="T6" s="566" t="s">
        <v>9</v>
      </c>
      <c r="U6" s="566" t="s">
        <v>10</v>
      </c>
      <c r="V6" s="566" t="s">
        <v>9</v>
      </c>
      <c r="W6" s="566" t="s">
        <v>10</v>
      </c>
      <c r="X6" s="566" t="s">
        <v>9</v>
      </c>
      <c r="Y6" s="566" t="s">
        <v>10</v>
      </c>
      <c r="Z6" s="566" t="s">
        <v>11</v>
      </c>
      <c r="AA6" s="627"/>
    </row>
    <row r="7" spans="1:27" ht="20.100000000000001" customHeight="1" thickBot="1">
      <c r="A7" s="887"/>
      <c r="B7" s="575" t="s">
        <v>271</v>
      </c>
      <c r="C7" s="575" t="s">
        <v>272</v>
      </c>
      <c r="D7" s="575" t="s">
        <v>271</v>
      </c>
      <c r="E7" s="575" t="s">
        <v>272</v>
      </c>
      <c r="F7" s="575" t="s">
        <v>271</v>
      </c>
      <c r="G7" s="575" t="s">
        <v>272</v>
      </c>
      <c r="H7" s="575" t="s">
        <v>271</v>
      </c>
      <c r="I7" s="575" t="s">
        <v>272</v>
      </c>
      <c r="J7" s="575" t="s">
        <v>271</v>
      </c>
      <c r="K7" s="575" t="s">
        <v>272</v>
      </c>
      <c r="L7" s="575" t="s">
        <v>271</v>
      </c>
      <c r="M7" s="575" t="s">
        <v>272</v>
      </c>
      <c r="N7" s="575" t="s">
        <v>271</v>
      </c>
      <c r="O7" s="575" t="s">
        <v>272</v>
      </c>
      <c r="P7" s="575" t="s">
        <v>271</v>
      </c>
      <c r="Q7" s="575" t="s">
        <v>272</v>
      </c>
      <c r="R7" s="575" t="s">
        <v>271</v>
      </c>
      <c r="S7" s="575" t="s">
        <v>272</v>
      </c>
      <c r="T7" s="575" t="s">
        <v>271</v>
      </c>
      <c r="U7" s="575" t="s">
        <v>272</v>
      </c>
      <c r="V7" s="575" t="s">
        <v>271</v>
      </c>
      <c r="W7" s="575" t="s">
        <v>272</v>
      </c>
      <c r="X7" s="575" t="s">
        <v>271</v>
      </c>
      <c r="Y7" s="575" t="s">
        <v>272</v>
      </c>
      <c r="Z7" s="567" t="s">
        <v>273</v>
      </c>
      <c r="AA7" s="657"/>
    </row>
    <row r="8" spans="1:27" ht="20.100000000000001" customHeight="1" thickTop="1">
      <c r="A8" s="574" t="s">
        <v>28</v>
      </c>
      <c r="B8" s="89">
        <v>0</v>
      </c>
      <c r="C8" s="89">
        <v>0</v>
      </c>
      <c r="D8" s="89">
        <v>0</v>
      </c>
      <c r="E8" s="89">
        <v>2</v>
      </c>
      <c r="F8" s="89">
        <v>11</v>
      </c>
      <c r="G8" s="89">
        <v>6</v>
      </c>
      <c r="H8" s="89">
        <v>10</v>
      </c>
      <c r="I8" s="89">
        <v>4</v>
      </c>
      <c r="J8" s="89">
        <v>15</v>
      </c>
      <c r="K8" s="89">
        <v>3</v>
      </c>
      <c r="L8" s="89">
        <v>8</v>
      </c>
      <c r="M8" s="89">
        <v>4</v>
      </c>
      <c r="N8" s="89">
        <v>2</v>
      </c>
      <c r="O8" s="89">
        <v>0</v>
      </c>
      <c r="P8" s="89">
        <v>4</v>
      </c>
      <c r="Q8" s="89">
        <v>1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339">
        <f t="shared" ref="X8:Y22" si="0">SUM(V8,T8,R8,P8,N8,L8,J8,H8,F8,D8,B8)</f>
        <v>50</v>
      </c>
      <c r="Y8" s="339">
        <f t="shared" si="0"/>
        <v>20</v>
      </c>
      <c r="Z8" s="339">
        <f t="shared" ref="Z8:Z22" si="1">SUM(X8:Y8)</f>
        <v>70</v>
      </c>
      <c r="AA8" s="564" t="s">
        <v>239</v>
      </c>
    </row>
    <row r="9" spans="1:27" ht="20.100000000000001" customHeight="1">
      <c r="A9" s="568" t="s">
        <v>39</v>
      </c>
      <c r="B9" s="149">
        <v>1</v>
      </c>
      <c r="C9" s="149">
        <v>1</v>
      </c>
      <c r="D9" s="149">
        <v>0</v>
      </c>
      <c r="E9" s="149">
        <v>2</v>
      </c>
      <c r="F9" s="149">
        <v>0</v>
      </c>
      <c r="G9" s="149">
        <v>0</v>
      </c>
      <c r="H9" s="149">
        <v>1</v>
      </c>
      <c r="I9" s="149">
        <v>0</v>
      </c>
      <c r="J9" s="149">
        <v>0</v>
      </c>
      <c r="K9" s="149">
        <v>0</v>
      </c>
      <c r="L9" s="149">
        <v>0</v>
      </c>
      <c r="M9" s="149">
        <v>0</v>
      </c>
      <c r="N9" s="149">
        <v>0</v>
      </c>
      <c r="O9" s="149">
        <v>0</v>
      </c>
      <c r="P9" s="149">
        <v>0</v>
      </c>
      <c r="Q9" s="149">
        <v>0</v>
      </c>
      <c r="R9" s="149">
        <v>0</v>
      </c>
      <c r="S9" s="149">
        <v>0</v>
      </c>
      <c r="T9" s="149">
        <v>0</v>
      </c>
      <c r="U9" s="149">
        <v>0</v>
      </c>
      <c r="V9" s="149">
        <v>0</v>
      </c>
      <c r="W9" s="149">
        <v>0</v>
      </c>
      <c r="X9" s="149">
        <f t="shared" si="0"/>
        <v>2</v>
      </c>
      <c r="Y9" s="149">
        <f t="shared" si="0"/>
        <v>3</v>
      </c>
      <c r="Z9" s="149">
        <f t="shared" si="1"/>
        <v>5</v>
      </c>
      <c r="AA9" s="571" t="s">
        <v>240</v>
      </c>
    </row>
    <row r="10" spans="1:27" ht="20.100000000000001" customHeight="1">
      <c r="A10" s="568" t="s">
        <v>29</v>
      </c>
      <c r="B10" s="149">
        <v>0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0</v>
      </c>
      <c r="S10" s="149">
        <v>0</v>
      </c>
      <c r="T10" s="149">
        <v>0</v>
      </c>
      <c r="U10" s="149">
        <v>0</v>
      </c>
      <c r="V10" s="149">
        <v>0</v>
      </c>
      <c r="W10" s="149">
        <v>0</v>
      </c>
      <c r="X10" s="149">
        <f t="shared" si="0"/>
        <v>0</v>
      </c>
      <c r="Y10" s="149">
        <f t="shared" si="0"/>
        <v>0</v>
      </c>
      <c r="Z10" s="149">
        <f t="shared" si="1"/>
        <v>0</v>
      </c>
      <c r="AA10" s="571" t="s">
        <v>241</v>
      </c>
    </row>
    <row r="11" spans="1:27" ht="20.100000000000001" customHeight="1">
      <c r="A11" s="568" t="s">
        <v>40</v>
      </c>
      <c r="B11" s="149">
        <v>0</v>
      </c>
      <c r="C11" s="149">
        <v>0</v>
      </c>
      <c r="D11" s="149">
        <v>0</v>
      </c>
      <c r="E11" s="149">
        <v>0</v>
      </c>
      <c r="F11" s="149">
        <v>3</v>
      </c>
      <c r="G11" s="149">
        <v>3</v>
      </c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  <c r="O11" s="149">
        <v>0</v>
      </c>
      <c r="P11" s="149">
        <v>0</v>
      </c>
      <c r="Q11" s="149">
        <v>0</v>
      </c>
      <c r="R11" s="149">
        <v>0</v>
      </c>
      <c r="S11" s="149">
        <v>0</v>
      </c>
      <c r="T11" s="149">
        <v>0</v>
      </c>
      <c r="U11" s="149">
        <v>0</v>
      </c>
      <c r="V11" s="149">
        <v>0</v>
      </c>
      <c r="W11" s="149">
        <v>0</v>
      </c>
      <c r="X11" s="149">
        <f t="shared" si="0"/>
        <v>3</v>
      </c>
      <c r="Y11" s="149">
        <f t="shared" si="0"/>
        <v>3</v>
      </c>
      <c r="Z11" s="149">
        <f t="shared" si="1"/>
        <v>6</v>
      </c>
      <c r="AA11" s="571" t="s">
        <v>242</v>
      </c>
    </row>
    <row r="12" spans="1:27" ht="20.100000000000001" customHeight="1">
      <c r="A12" s="568" t="s">
        <v>30</v>
      </c>
      <c r="B12" s="149">
        <v>0</v>
      </c>
      <c r="C12" s="149">
        <v>0</v>
      </c>
      <c r="D12" s="149">
        <v>13</v>
      </c>
      <c r="E12" s="149">
        <v>12</v>
      </c>
      <c r="F12" s="149">
        <v>172</v>
      </c>
      <c r="G12" s="149">
        <v>81</v>
      </c>
      <c r="H12" s="149">
        <v>90</v>
      </c>
      <c r="I12" s="149">
        <v>27</v>
      </c>
      <c r="J12" s="149">
        <v>43</v>
      </c>
      <c r="K12" s="149">
        <v>23</v>
      </c>
      <c r="L12" s="149">
        <v>48</v>
      </c>
      <c r="M12" s="149">
        <v>43</v>
      </c>
      <c r="N12" s="149">
        <v>17</v>
      </c>
      <c r="O12" s="149">
        <v>9</v>
      </c>
      <c r="P12" s="149">
        <v>16</v>
      </c>
      <c r="Q12" s="149">
        <v>6</v>
      </c>
      <c r="R12" s="149">
        <v>19</v>
      </c>
      <c r="S12" s="149">
        <v>2</v>
      </c>
      <c r="T12" s="149">
        <v>2</v>
      </c>
      <c r="U12" s="149">
        <v>0</v>
      </c>
      <c r="V12" s="149">
        <v>0</v>
      </c>
      <c r="W12" s="149">
        <v>0</v>
      </c>
      <c r="X12" s="149">
        <f t="shared" si="0"/>
        <v>420</v>
      </c>
      <c r="Y12" s="149">
        <f t="shared" si="0"/>
        <v>203</v>
      </c>
      <c r="Z12" s="149">
        <f t="shared" si="1"/>
        <v>623</v>
      </c>
      <c r="AA12" s="571" t="s">
        <v>243</v>
      </c>
    </row>
    <row r="13" spans="1:27" ht="20.100000000000001" customHeight="1">
      <c r="A13" s="568" t="s">
        <v>41</v>
      </c>
      <c r="B13" s="149">
        <v>0</v>
      </c>
      <c r="C13" s="149">
        <v>0</v>
      </c>
      <c r="D13" s="149">
        <v>7</v>
      </c>
      <c r="E13" s="149">
        <v>0</v>
      </c>
      <c r="F13" s="149">
        <v>29</v>
      </c>
      <c r="G13" s="149">
        <v>16</v>
      </c>
      <c r="H13" s="149">
        <v>28</v>
      </c>
      <c r="I13" s="149">
        <v>13</v>
      </c>
      <c r="J13" s="149">
        <v>14</v>
      </c>
      <c r="K13" s="149">
        <v>8</v>
      </c>
      <c r="L13" s="149">
        <v>7</v>
      </c>
      <c r="M13" s="149">
        <v>3</v>
      </c>
      <c r="N13" s="149">
        <v>1</v>
      </c>
      <c r="O13" s="149">
        <v>1</v>
      </c>
      <c r="P13" s="149">
        <v>2</v>
      </c>
      <c r="Q13" s="149">
        <v>1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49">
        <f>SUM(V13,T13,R13,P13,N13,L13,J13,H13,F13,D13,B13)</f>
        <v>88</v>
      </c>
      <c r="Y13" s="149">
        <f t="shared" si="0"/>
        <v>42</v>
      </c>
      <c r="Z13" s="149">
        <f t="shared" si="1"/>
        <v>130</v>
      </c>
      <c r="AA13" s="571" t="s">
        <v>244</v>
      </c>
    </row>
    <row r="14" spans="1:27" ht="20.100000000000001" customHeight="1">
      <c r="A14" s="568" t="s">
        <v>31</v>
      </c>
      <c r="B14" s="149">
        <v>0</v>
      </c>
      <c r="C14" s="149">
        <v>0</v>
      </c>
      <c r="D14" s="149">
        <v>0</v>
      </c>
      <c r="E14" s="149">
        <v>0</v>
      </c>
      <c r="F14" s="149">
        <v>9</v>
      </c>
      <c r="G14" s="149">
        <v>5</v>
      </c>
      <c r="H14" s="149">
        <v>5</v>
      </c>
      <c r="I14" s="149">
        <v>5</v>
      </c>
      <c r="J14" s="149">
        <v>2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49">
        <f t="shared" si="0"/>
        <v>16</v>
      </c>
      <c r="Y14" s="149">
        <f t="shared" si="0"/>
        <v>10</v>
      </c>
      <c r="Z14" s="149">
        <f t="shared" si="1"/>
        <v>26</v>
      </c>
      <c r="AA14" s="571" t="s">
        <v>245</v>
      </c>
    </row>
    <row r="15" spans="1:27" ht="20.100000000000001" customHeight="1">
      <c r="A15" s="568" t="s">
        <v>32</v>
      </c>
      <c r="B15" s="149">
        <v>0</v>
      </c>
      <c r="C15" s="149">
        <v>0</v>
      </c>
      <c r="D15" s="149">
        <v>2</v>
      </c>
      <c r="E15" s="149">
        <v>2</v>
      </c>
      <c r="F15" s="149">
        <v>3</v>
      </c>
      <c r="G15" s="149">
        <v>6</v>
      </c>
      <c r="H15" s="149">
        <v>4</v>
      </c>
      <c r="I15" s="149">
        <v>4</v>
      </c>
      <c r="J15" s="149">
        <v>1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49">
        <f t="shared" si="0"/>
        <v>10</v>
      </c>
      <c r="Y15" s="149">
        <f t="shared" si="0"/>
        <v>12</v>
      </c>
      <c r="Z15" s="149">
        <f t="shared" si="1"/>
        <v>22</v>
      </c>
      <c r="AA15" s="571" t="s">
        <v>246</v>
      </c>
    </row>
    <row r="16" spans="1:27" ht="20.100000000000001" customHeight="1">
      <c r="A16" s="568" t="s">
        <v>33</v>
      </c>
      <c r="B16" s="149">
        <v>0</v>
      </c>
      <c r="C16" s="149">
        <v>0</v>
      </c>
      <c r="D16" s="149">
        <v>4</v>
      </c>
      <c r="E16" s="149">
        <v>1</v>
      </c>
      <c r="F16" s="149">
        <v>4</v>
      </c>
      <c r="G16" s="149">
        <v>5</v>
      </c>
      <c r="H16" s="149">
        <v>8</v>
      </c>
      <c r="I16" s="149">
        <v>3</v>
      </c>
      <c r="J16" s="149">
        <v>3</v>
      </c>
      <c r="K16" s="149">
        <v>1</v>
      </c>
      <c r="L16" s="149">
        <v>1</v>
      </c>
      <c r="M16" s="149">
        <v>1</v>
      </c>
      <c r="N16" s="149">
        <v>0</v>
      </c>
      <c r="O16" s="149">
        <v>2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  <c r="W16" s="149">
        <v>0</v>
      </c>
      <c r="X16" s="149">
        <f t="shared" si="0"/>
        <v>20</v>
      </c>
      <c r="Y16" s="149">
        <f t="shared" si="0"/>
        <v>13</v>
      </c>
      <c r="Z16" s="149">
        <f t="shared" si="1"/>
        <v>33</v>
      </c>
      <c r="AA16" s="571" t="s">
        <v>247</v>
      </c>
    </row>
    <row r="17" spans="1:27" ht="20.100000000000001" customHeight="1">
      <c r="A17" s="568" t="s">
        <v>21</v>
      </c>
      <c r="B17" s="149">
        <v>0</v>
      </c>
      <c r="C17" s="149">
        <v>0</v>
      </c>
      <c r="D17" s="149">
        <v>3</v>
      </c>
      <c r="E17" s="149">
        <v>5</v>
      </c>
      <c r="F17" s="149">
        <v>19</v>
      </c>
      <c r="G17" s="149">
        <v>17</v>
      </c>
      <c r="H17" s="149">
        <v>1</v>
      </c>
      <c r="I17" s="149">
        <v>0</v>
      </c>
      <c r="J17" s="149">
        <v>1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v>0</v>
      </c>
      <c r="R17" s="149">
        <v>0</v>
      </c>
      <c r="S17" s="149">
        <v>0</v>
      </c>
      <c r="T17" s="149">
        <v>0</v>
      </c>
      <c r="U17" s="149">
        <v>0</v>
      </c>
      <c r="V17" s="149">
        <v>0</v>
      </c>
      <c r="W17" s="149">
        <v>0</v>
      </c>
      <c r="X17" s="149">
        <f t="shared" si="0"/>
        <v>24</v>
      </c>
      <c r="Y17" s="149">
        <f t="shared" si="0"/>
        <v>22</v>
      </c>
      <c r="Z17" s="149">
        <f t="shared" si="1"/>
        <v>46</v>
      </c>
      <c r="AA17" s="571" t="s">
        <v>248</v>
      </c>
    </row>
    <row r="18" spans="1:27" ht="20.100000000000001" customHeight="1">
      <c r="A18" s="568" t="s">
        <v>22</v>
      </c>
      <c r="B18" s="149">
        <v>0</v>
      </c>
      <c r="C18" s="149">
        <v>0</v>
      </c>
      <c r="D18" s="149">
        <v>5</v>
      </c>
      <c r="E18" s="149">
        <v>2</v>
      </c>
      <c r="F18" s="149">
        <v>2</v>
      </c>
      <c r="G18" s="149">
        <v>2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149">
        <v>0</v>
      </c>
      <c r="S18" s="149">
        <v>0</v>
      </c>
      <c r="T18" s="149">
        <v>0</v>
      </c>
      <c r="U18" s="149">
        <v>0</v>
      </c>
      <c r="V18" s="149">
        <v>0</v>
      </c>
      <c r="W18" s="149">
        <v>0</v>
      </c>
      <c r="X18" s="149">
        <f t="shared" si="0"/>
        <v>7</v>
      </c>
      <c r="Y18" s="149">
        <f t="shared" si="0"/>
        <v>4</v>
      </c>
      <c r="Z18" s="149">
        <f t="shared" si="1"/>
        <v>11</v>
      </c>
      <c r="AA18" s="571" t="s">
        <v>249</v>
      </c>
    </row>
    <row r="19" spans="1:27" ht="20.100000000000001" customHeight="1">
      <c r="A19" s="568" t="s">
        <v>34</v>
      </c>
      <c r="B19" s="149">
        <v>0</v>
      </c>
      <c r="C19" s="149">
        <v>0</v>
      </c>
      <c r="D19" s="149">
        <v>1</v>
      </c>
      <c r="E19" s="149">
        <v>1</v>
      </c>
      <c r="F19" s="149">
        <v>5</v>
      </c>
      <c r="G19" s="149">
        <v>2</v>
      </c>
      <c r="H19" s="149">
        <v>1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149">
        <v>0</v>
      </c>
      <c r="S19" s="149">
        <v>0</v>
      </c>
      <c r="T19" s="149">
        <v>0</v>
      </c>
      <c r="U19" s="149">
        <v>0</v>
      </c>
      <c r="V19" s="149">
        <v>0</v>
      </c>
      <c r="W19" s="149">
        <v>0</v>
      </c>
      <c r="X19" s="149">
        <f t="shared" si="0"/>
        <v>7</v>
      </c>
      <c r="Y19" s="149">
        <f t="shared" si="0"/>
        <v>3</v>
      </c>
      <c r="Z19" s="149">
        <f t="shared" si="1"/>
        <v>10</v>
      </c>
      <c r="AA19" s="571" t="s">
        <v>250</v>
      </c>
    </row>
    <row r="20" spans="1:27" ht="20.100000000000001" customHeight="1">
      <c r="A20" s="568" t="s">
        <v>35</v>
      </c>
      <c r="B20" s="149">
        <v>0</v>
      </c>
      <c r="C20" s="149">
        <v>0</v>
      </c>
      <c r="D20" s="149">
        <v>7</v>
      </c>
      <c r="E20" s="149">
        <v>2</v>
      </c>
      <c r="F20" s="149">
        <v>11</v>
      </c>
      <c r="G20" s="149">
        <v>6</v>
      </c>
      <c r="H20" s="149">
        <v>5</v>
      </c>
      <c r="I20" s="149">
        <v>0</v>
      </c>
      <c r="J20" s="149">
        <v>0</v>
      </c>
      <c r="K20" s="149">
        <v>1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149">
        <v>0</v>
      </c>
      <c r="S20" s="149">
        <v>0</v>
      </c>
      <c r="T20" s="149">
        <v>0</v>
      </c>
      <c r="U20" s="149">
        <v>0</v>
      </c>
      <c r="V20" s="149">
        <v>0</v>
      </c>
      <c r="W20" s="149">
        <v>0</v>
      </c>
      <c r="X20" s="149">
        <f t="shared" si="0"/>
        <v>23</v>
      </c>
      <c r="Y20" s="149">
        <f t="shared" si="0"/>
        <v>9</v>
      </c>
      <c r="Z20" s="149">
        <f t="shared" si="1"/>
        <v>32</v>
      </c>
      <c r="AA20" s="571" t="s">
        <v>251</v>
      </c>
    </row>
    <row r="21" spans="1:27" ht="20.100000000000001" customHeight="1">
      <c r="A21" s="568" t="s">
        <v>36</v>
      </c>
      <c r="B21" s="149">
        <v>0</v>
      </c>
      <c r="C21" s="149">
        <v>0</v>
      </c>
      <c r="D21" s="149">
        <v>1</v>
      </c>
      <c r="E21" s="149">
        <v>0</v>
      </c>
      <c r="F21" s="149">
        <v>3</v>
      </c>
      <c r="G21" s="149">
        <v>3</v>
      </c>
      <c r="H21" s="149">
        <v>3</v>
      </c>
      <c r="I21" s="149">
        <v>2</v>
      </c>
      <c r="J21" s="149">
        <v>0</v>
      </c>
      <c r="K21" s="149">
        <v>0</v>
      </c>
      <c r="L21" s="149">
        <v>0</v>
      </c>
      <c r="M21" s="149">
        <v>0</v>
      </c>
      <c r="N21" s="149">
        <v>0</v>
      </c>
      <c r="O21" s="149">
        <v>0</v>
      </c>
      <c r="P21" s="149">
        <v>0</v>
      </c>
      <c r="Q21" s="149">
        <v>0</v>
      </c>
      <c r="R21" s="149">
        <v>0</v>
      </c>
      <c r="S21" s="149">
        <v>0</v>
      </c>
      <c r="T21" s="149">
        <v>0</v>
      </c>
      <c r="U21" s="149">
        <v>0</v>
      </c>
      <c r="V21" s="149">
        <v>0</v>
      </c>
      <c r="W21" s="149">
        <v>0</v>
      </c>
      <c r="X21" s="149">
        <f t="shared" si="0"/>
        <v>7</v>
      </c>
      <c r="Y21" s="149">
        <f t="shared" si="0"/>
        <v>5</v>
      </c>
      <c r="Z21" s="149">
        <f t="shared" si="1"/>
        <v>12</v>
      </c>
      <c r="AA21" s="571" t="s">
        <v>252</v>
      </c>
    </row>
    <row r="22" spans="1:27" ht="20.100000000000001" customHeight="1" thickBot="1">
      <c r="A22" s="570" t="s">
        <v>37</v>
      </c>
      <c r="B22" s="150">
        <v>0</v>
      </c>
      <c r="C22" s="150">
        <v>0</v>
      </c>
      <c r="D22" s="150">
        <v>17</v>
      </c>
      <c r="E22" s="150">
        <v>7</v>
      </c>
      <c r="F22" s="150">
        <v>1</v>
      </c>
      <c r="G22" s="150">
        <v>3</v>
      </c>
      <c r="H22" s="150">
        <v>3</v>
      </c>
      <c r="I22" s="150">
        <v>1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f t="shared" si="0"/>
        <v>21</v>
      </c>
      <c r="Y22" s="150">
        <f t="shared" si="0"/>
        <v>11</v>
      </c>
      <c r="Z22" s="150">
        <f t="shared" si="1"/>
        <v>32</v>
      </c>
      <c r="AA22" s="572" t="s">
        <v>253</v>
      </c>
    </row>
    <row r="23" spans="1:27" ht="20.100000000000001" customHeight="1" thickTop="1" thickBot="1">
      <c r="A23" s="569" t="s">
        <v>0</v>
      </c>
      <c r="B23" s="151">
        <f>SUM(B8:B22)</f>
        <v>1</v>
      </c>
      <c r="C23" s="151">
        <f t="shared" ref="C23:Z23" si="2">SUM(C8:C22)</f>
        <v>1</v>
      </c>
      <c r="D23" s="151">
        <f t="shared" si="2"/>
        <v>60</v>
      </c>
      <c r="E23" s="151">
        <f>SUM(E8:E22)</f>
        <v>36</v>
      </c>
      <c r="F23" s="151">
        <f t="shared" si="2"/>
        <v>272</v>
      </c>
      <c r="G23" s="151">
        <f t="shared" si="2"/>
        <v>155</v>
      </c>
      <c r="H23" s="151">
        <f t="shared" si="2"/>
        <v>159</v>
      </c>
      <c r="I23" s="151">
        <f t="shared" si="2"/>
        <v>59</v>
      </c>
      <c r="J23" s="151">
        <f t="shared" si="2"/>
        <v>79</v>
      </c>
      <c r="K23" s="151">
        <f t="shared" si="2"/>
        <v>36</v>
      </c>
      <c r="L23" s="151">
        <f t="shared" si="2"/>
        <v>64</v>
      </c>
      <c r="M23" s="151">
        <f t="shared" si="2"/>
        <v>51</v>
      </c>
      <c r="N23" s="151">
        <f t="shared" si="2"/>
        <v>20</v>
      </c>
      <c r="O23" s="151">
        <f t="shared" si="2"/>
        <v>12</v>
      </c>
      <c r="P23" s="151">
        <f t="shared" si="2"/>
        <v>22</v>
      </c>
      <c r="Q23" s="151">
        <f t="shared" si="2"/>
        <v>8</v>
      </c>
      <c r="R23" s="151">
        <f t="shared" si="2"/>
        <v>19</v>
      </c>
      <c r="S23" s="151">
        <f t="shared" si="2"/>
        <v>2</v>
      </c>
      <c r="T23" s="151">
        <f t="shared" si="2"/>
        <v>2</v>
      </c>
      <c r="U23" s="151">
        <f t="shared" si="2"/>
        <v>0</v>
      </c>
      <c r="V23" s="151">
        <f t="shared" si="2"/>
        <v>0</v>
      </c>
      <c r="W23" s="151">
        <f t="shared" si="2"/>
        <v>0</v>
      </c>
      <c r="X23" s="151">
        <f t="shared" si="2"/>
        <v>698</v>
      </c>
      <c r="Y23" s="151">
        <f t="shared" si="2"/>
        <v>360</v>
      </c>
      <c r="Z23" s="151">
        <f t="shared" si="2"/>
        <v>1058</v>
      </c>
      <c r="AA23" s="563" t="s">
        <v>254</v>
      </c>
    </row>
    <row r="24" spans="1:27" ht="0.75" customHeight="1" thickTop="1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</row>
    <row r="25" spans="1:27" ht="19.5" hidden="1" customHeight="1"/>
    <row r="26" spans="1:27" ht="19.5" hidden="1" customHeight="1"/>
  </sheetData>
  <mergeCells count="19">
    <mergeCell ref="T4:U5"/>
    <mergeCell ref="V4:W5"/>
    <mergeCell ref="X4:Z4"/>
    <mergeCell ref="A1:Z1"/>
    <mergeCell ref="A2:AA2"/>
    <mergeCell ref="Z3:AA3"/>
    <mergeCell ref="A4:A7"/>
    <mergeCell ref="B4:C4"/>
    <mergeCell ref="D4:E5"/>
    <mergeCell ref="F4:G5"/>
    <mergeCell ref="H4:I5"/>
    <mergeCell ref="J4:K5"/>
    <mergeCell ref="L4:M5"/>
    <mergeCell ref="AA4:AA7"/>
    <mergeCell ref="B5:C5"/>
    <mergeCell ref="X5:Z5"/>
    <mergeCell ref="N4:O5"/>
    <mergeCell ref="P4:Q5"/>
    <mergeCell ref="R4:S5"/>
  </mergeCells>
  <printOptions horizontalCentered="1"/>
  <pageMargins left="1" right="1" top="1.5" bottom="1" header="1.5" footer="1"/>
  <pageSetup paperSize="9" scale="75" orientation="landscape" r:id="rId1"/>
  <headerFooter alignWithMargins="0">
    <oddFooter>&amp;C&amp;12 54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7"/>
  <sheetViews>
    <sheetView rightToLeft="1" view="pageBreakPreview" zoomScale="80" zoomScaleNormal="100" zoomScaleSheetLayoutView="80" workbookViewId="0">
      <selection activeCell="A17" sqref="A17:B17"/>
    </sheetView>
  </sheetViews>
  <sheetFormatPr defaultRowHeight="12.75"/>
  <cols>
    <col min="1" max="2" width="10.140625" customWidth="1"/>
    <col min="3" max="6" width="7.5703125" customWidth="1"/>
    <col min="7" max="7" width="14.28515625" customWidth="1"/>
    <col min="8" max="9" width="20.42578125" customWidth="1"/>
  </cols>
  <sheetData>
    <row r="1" spans="1:9" s="1" customFormat="1" ht="24" customHeight="1">
      <c r="A1" s="640" t="s">
        <v>647</v>
      </c>
      <c r="B1" s="640"/>
      <c r="C1" s="640"/>
      <c r="D1" s="640"/>
      <c r="E1" s="640"/>
      <c r="F1" s="640"/>
      <c r="G1" s="640"/>
      <c r="H1" s="640"/>
      <c r="I1" s="640"/>
    </row>
    <row r="2" spans="1:9" s="1" customFormat="1" ht="30.75" customHeight="1">
      <c r="A2" s="690" t="s">
        <v>648</v>
      </c>
      <c r="B2" s="690"/>
      <c r="C2" s="690"/>
      <c r="D2" s="690"/>
      <c r="E2" s="690"/>
      <c r="F2" s="690"/>
      <c r="G2" s="690"/>
      <c r="H2" s="690"/>
      <c r="I2" s="690"/>
    </row>
    <row r="3" spans="1:9" s="1" customFormat="1" ht="21.75" customHeight="1" thickBot="1">
      <c r="A3" s="951" t="s">
        <v>235</v>
      </c>
      <c r="B3" s="951"/>
      <c r="C3" s="951"/>
      <c r="D3" s="951"/>
      <c r="E3" s="951"/>
      <c r="F3" s="951"/>
      <c r="G3" s="951"/>
      <c r="H3" s="872" t="s">
        <v>384</v>
      </c>
      <c r="I3" s="872"/>
    </row>
    <row r="4" spans="1:9" ht="17.25" customHeight="1" thickTop="1">
      <c r="A4" s="769" t="s">
        <v>174</v>
      </c>
      <c r="B4" s="769"/>
      <c r="C4" s="769" t="s">
        <v>394</v>
      </c>
      <c r="D4" s="769"/>
      <c r="E4" s="769"/>
      <c r="F4" s="769"/>
      <c r="G4" s="766" t="s">
        <v>546</v>
      </c>
      <c r="H4" s="850" t="s">
        <v>385</v>
      </c>
      <c r="I4" s="850"/>
    </row>
    <row r="5" spans="1:9" ht="16.5" customHeight="1">
      <c r="A5" s="770"/>
      <c r="B5" s="770"/>
      <c r="C5" s="770" t="s">
        <v>9</v>
      </c>
      <c r="D5" s="770"/>
      <c r="E5" s="770" t="s">
        <v>10</v>
      </c>
      <c r="F5" s="770"/>
      <c r="G5" s="767"/>
      <c r="H5" s="851"/>
      <c r="I5" s="851"/>
    </row>
    <row r="6" spans="1:9" ht="20.100000000000001" customHeight="1" thickBot="1">
      <c r="A6" s="771"/>
      <c r="B6" s="771"/>
      <c r="C6" s="771" t="s">
        <v>271</v>
      </c>
      <c r="D6" s="771"/>
      <c r="E6" s="771" t="s">
        <v>272</v>
      </c>
      <c r="F6" s="771"/>
      <c r="G6" s="565" t="s">
        <v>273</v>
      </c>
      <c r="H6" s="852"/>
      <c r="I6" s="852"/>
    </row>
    <row r="7" spans="1:9" ht="16.5" customHeight="1" thickTop="1">
      <c r="A7" s="803" t="s">
        <v>99</v>
      </c>
      <c r="B7" s="803"/>
      <c r="C7" s="952">
        <v>178</v>
      </c>
      <c r="D7" s="952"/>
      <c r="E7" s="952">
        <v>98</v>
      </c>
      <c r="F7" s="952"/>
      <c r="G7" s="579">
        <f>SUM(C7:F7)</f>
        <v>276</v>
      </c>
      <c r="H7" s="950" t="s">
        <v>326</v>
      </c>
      <c r="I7" s="950"/>
    </row>
    <row r="8" spans="1:9" ht="20.100000000000001" customHeight="1">
      <c r="A8" s="741" t="s">
        <v>92</v>
      </c>
      <c r="B8" s="741"/>
      <c r="C8" s="578">
        <v>45</v>
      </c>
      <c r="D8" s="578"/>
      <c r="E8" s="578">
        <v>31</v>
      </c>
      <c r="F8" s="578"/>
      <c r="G8" s="578">
        <f t="shared" ref="G8:G21" si="0">SUM(C8:F8)</f>
        <v>76</v>
      </c>
      <c r="H8" s="953" t="s">
        <v>386</v>
      </c>
      <c r="I8" s="953"/>
    </row>
    <row r="9" spans="1:9" ht="20.100000000000001" customHeight="1">
      <c r="A9" s="741" t="s">
        <v>91</v>
      </c>
      <c r="B9" s="741"/>
      <c r="C9" s="578">
        <v>0</v>
      </c>
      <c r="D9" s="578"/>
      <c r="E9" s="578">
        <v>0</v>
      </c>
      <c r="F9" s="578"/>
      <c r="G9" s="578">
        <f t="shared" si="0"/>
        <v>0</v>
      </c>
      <c r="H9" s="953" t="s">
        <v>387</v>
      </c>
      <c r="I9" s="953"/>
    </row>
    <row r="10" spans="1:9" ht="20.100000000000001" customHeight="1">
      <c r="A10" s="741" t="s">
        <v>175</v>
      </c>
      <c r="B10" s="741"/>
      <c r="C10" s="578">
        <v>6</v>
      </c>
      <c r="D10" s="578"/>
      <c r="E10" s="578">
        <v>2</v>
      </c>
      <c r="F10" s="578"/>
      <c r="G10" s="578">
        <f t="shared" si="0"/>
        <v>8</v>
      </c>
      <c r="H10" s="953" t="s">
        <v>388</v>
      </c>
      <c r="I10" s="953"/>
    </row>
    <row r="11" spans="1:9" ht="20.100000000000001" customHeight="1">
      <c r="A11" s="741" t="s">
        <v>137</v>
      </c>
      <c r="B11" s="741"/>
      <c r="C11" s="578">
        <v>4</v>
      </c>
      <c r="D11" s="578"/>
      <c r="E11" s="578">
        <v>2</v>
      </c>
      <c r="F11" s="578"/>
      <c r="G11" s="578">
        <f t="shared" si="0"/>
        <v>6</v>
      </c>
      <c r="H11" s="953" t="s">
        <v>321</v>
      </c>
      <c r="I11" s="953"/>
    </row>
    <row r="12" spans="1:9" ht="20.100000000000001" customHeight="1">
      <c r="A12" s="741" t="s">
        <v>128</v>
      </c>
      <c r="B12" s="741"/>
      <c r="C12" s="578">
        <v>2</v>
      </c>
      <c r="D12" s="578"/>
      <c r="E12" s="578">
        <v>0</v>
      </c>
      <c r="F12" s="578"/>
      <c r="G12" s="578">
        <f t="shared" si="0"/>
        <v>2</v>
      </c>
      <c r="H12" s="953" t="s">
        <v>322</v>
      </c>
      <c r="I12" s="953"/>
    </row>
    <row r="13" spans="1:9" ht="20.100000000000001" customHeight="1">
      <c r="A13" s="741" t="s">
        <v>176</v>
      </c>
      <c r="B13" s="741"/>
      <c r="C13" s="578">
        <v>13</v>
      </c>
      <c r="D13" s="578"/>
      <c r="E13" s="578">
        <v>1</v>
      </c>
      <c r="F13" s="578"/>
      <c r="G13" s="578">
        <f t="shared" si="0"/>
        <v>14</v>
      </c>
      <c r="H13" s="953" t="s">
        <v>389</v>
      </c>
      <c r="I13" s="953"/>
    </row>
    <row r="14" spans="1:9" ht="20.100000000000001" customHeight="1">
      <c r="A14" s="741" t="s">
        <v>90</v>
      </c>
      <c r="B14" s="741"/>
      <c r="C14" s="578">
        <v>0</v>
      </c>
      <c r="D14" s="578"/>
      <c r="E14" s="578">
        <v>0</v>
      </c>
      <c r="F14" s="578"/>
      <c r="G14" s="578">
        <f t="shared" si="0"/>
        <v>0</v>
      </c>
      <c r="H14" s="953" t="s">
        <v>390</v>
      </c>
      <c r="I14" s="953"/>
    </row>
    <row r="15" spans="1:9" ht="20.100000000000001" customHeight="1">
      <c r="A15" s="741" t="s">
        <v>177</v>
      </c>
      <c r="B15" s="741"/>
      <c r="C15" s="578">
        <v>22</v>
      </c>
      <c r="D15" s="578"/>
      <c r="E15" s="578">
        <v>6</v>
      </c>
      <c r="F15" s="578"/>
      <c r="G15" s="578">
        <f t="shared" si="0"/>
        <v>28</v>
      </c>
      <c r="H15" s="953" t="s">
        <v>325</v>
      </c>
      <c r="I15" s="953"/>
    </row>
    <row r="16" spans="1:9" ht="20.100000000000001" customHeight="1">
      <c r="A16" s="741" t="s">
        <v>178</v>
      </c>
      <c r="B16" s="741"/>
      <c r="C16" s="578">
        <v>3</v>
      </c>
      <c r="D16" s="578"/>
      <c r="E16" s="578">
        <v>0</v>
      </c>
      <c r="F16" s="578"/>
      <c r="G16" s="578">
        <f t="shared" si="0"/>
        <v>3</v>
      </c>
      <c r="H16" s="953" t="s">
        <v>350</v>
      </c>
      <c r="I16" s="953"/>
    </row>
    <row r="17" spans="1:9" ht="20.100000000000001" customHeight="1">
      <c r="A17" s="741" t="s">
        <v>179</v>
      </c>
      <c r="B17" s="741"/>
      <c r="C17" s="578">
        <v>2</v>
      </c>
      <c r="D17" s="578"/>
      <c r="E17" s="578">
        <v>0</v>
      </c>
      <c r="F17" s="578"/>
      <c r="G17" s="578">
        <f t="shared" si="0"/>
        <v>2</v>
      </c>
      <c r="H17" s="953" t="s">
        <v>391</v>
      </c>
      <c r="I17" s="953"/>
    </row>
    <row r="18" spans="1:9" ht="20.100000000000001" customHeight="1">
      <c r="A18" s="741" t="s">
        <v>180</v>
      </c>
      <c r="B18" s="741"/>
      <c r="C18" s="578">
        <v>2</v>
      </c>
      <c r="D18" s="578"/>
      <c r="E18" s="578">
        <v>5</v>
      </c>
      <c r="F18" s="578"/>
      <c r="G18" s="578">
        <f t="shared" si="0"/>
        <v>7</v>
      </c>
      <c r="H18" s="953" t="s">
        <v>392</v>
      </c>
      <c r="I18" s="953"/>
    </row>
    <row r="19" spans="1:9" ht="18" customHeight="1">
      <c r="A19" s="741" t="s">
        <v>181</v>
      </c>
      <c r="B19" s="741"/>
      <c r="C19" s="578">
        <v>18</v>
      </c>
      <c r="D19" s="578"/>
      <c r="E19" s="578">
        <v>4</v>
      </c>
      <c r="F19" s="578"/>
      <c r="G19" s="578">
        <f t="shared" si="0"/>
        <v>22</v>
      </c>
      <c r="H19" s="953" t="s">
        <v>320</v>
      </c>
      <c r="I19" s="953"/>
    </row>
    <row r="20" spans="1:9" ht="20.100000000000001" customHeight="1" thickBot="1">
      <c r="A20" s="925" t="s">
        <v>38</v>
      </c>
      <c r="B20" s="925"/>
      <c r="C20" s="580">
        <v>217</v>
      </c>
      <c r="D20" s="580"/>
      <c r="E20" s="580">
        <v>83</v>
      </c>
      <c r="F20" s="580"/>
      <c r="G20" s="580">
        <f t="shared" si="0"/>
        <v>300</v>
      </c>
      <c r="H20" s="954" t="s">
        <v>286</v>
      </c>
      <c r="I20" s="954"/>
    </row>
    <row r="21" spans="1:9" ht="20.100000000000001" customHeight="1" thickTop="1" thickBot="1">
      <c r="A21" s="807" t="s">
        <v>0</v>
      </c>
      <c r="B21" s="807"/>
      <c r="C21" s="808">
        <f>SUM(C7:D20)</f>
        <v>512</v>
      </c>
      <c r="D21" s="808"/>
      <c r="E21" s="808">
        <f>SUM(E7:F20)</f>
        <v>232</v>
      </c>
      <c r="F21" s="808"/>
      <c r="G21" s="561">
        <f t="shared" si="0"/>
        <v>744</v>
      </c>
      <c r="H21" s="955" t="s">
        <v>254</v>
      </c>
      <c r="I21" s="955"/>
    </row>
    <row r="22" spans="1:9" ht="15.75" hidden="1" customHeight="1">
      <c r="G22" s="121"/>
    </row>
    <row r="23" spans="1:9" ht="15.75" hidden="1" customHeight="1">
      <c r="G23" s="121"/>
    </row>
    <row r="24" spans="1:9" ht="15.75" hidden="1" customHeight="1">
      <c r="G24" s="121"/>
    </row>
    <row r="25" spans="1:9" ht="16.5" thickTop="1">
      <c r="G25" s="121"/>
    </row>
    <row r="26" spans="1:9" ht="15.75">
      <c r="G26" s="121"/>
    </row>
    <row r="27" spans="1:9">
      <c r="G27" s="10"/>
    </row>
  </sheetData>
  <mergeCells count="46">
    <mergeCell ref="A20:B20"/>
    <mergeCell ref="H20:I20"/>
    <mergeCell ref="A21:B21"/>
    <mergeCell ref="C21:D21"/>
    <mergeCell ref="E21:F21"/>
    <mergeCell ref="H21:I21"/>
    <mergeCell ref="A18:B18"/>
    <mergeCell ref="H18:I18"/>
    <mergeCell ref="A19:B19"/>
    <mergeCell ref="H19:I19"/>
    <mergeCell ref="A16:B16"/>
    <mergeCell ref="H16:I16"/>
    <mergeCell ref="A17:B17"/>
    <mergeCell ref="H17:I17"/>
    <mergeCell ref="A14:B14"/>
    <mergeCell ref="H14:I14"/>
    <mergeCell ref="A15:B15"/>
    <mergeCell ref="H15:I15"/>
    <mergeCell ref="A12:B12"/>
    <mergeCell ref="H12:I12"/>
    <mergeCell ref="A13:B13"/>
    <mergeCell ref="H13:I13"/>
    <mergeCell ref="A10:B10"/>
    <mergeCell ref="H10:I10"/>
    <mergeCell ref="A11:B11"/>
    <mergeCell ref="H11:I11"/>
    <mergeCell ref="A8:B8"/>
    <mergeCell ref="H8:I8"/>
    <mergeCell ref="A9:B9"/>
    <mergeCell ref="H9:I9"/>
    <mergeCell ref="H7:I7"/>
    <mergeCell ref="A1:I1"/>
    <mergeCell ref="A2:I2"/>
    <mergeCell ref="A3:G3"/>
    <mergeCell ref="H3:I3"/>
    <mergeCell ref="A4:B6"/>
    <mergeCell ref="C4:F4"/>
    <mergeCell ref="G4:G5"/>
    <mergeCell ref="H4:I6"/>
    <mergeCell ref="C5:D5"/>
    <mergeCell ref="E5:F5"/>
    <mergeCell ref="C6:D6"/>
    <mergeCell ref="E6:F6"/>
    <mergeCell ref="A7:B7"/>
    <mergeCell ref="C7:D7"/>
    <mergeCell ref="E7:F7"/>
  </mergeCells>
  <printOptions horizontalCentered="1"/>
  <pageMargins left="1" right="1" top="1.5" bottom="1" header="1.5" footer="1"/>
  <pageSetup paperSize="9" scale="90" orientation="landscape" r:id="rId1"/>
  <headerFooter alignWithMargins="0">
    <oddFooter>&amp;C&amp;12 55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36"/>
  <sheetViews>
    <sheetView rightToLeft="1" view="pageBreakPreview" zoomScale="75" zoomScaleNormal="80" zoomScaleSheetLayoutView="75" workbookViewId="0">
      <selection activeCell="E19" sqref="E19"/>
    </sheetView>
  </sheetViews>
  <sheetFormatPr defaultRowHeight="12.75"/>
  <cols>
    <col min="1" max="1" width="11.28515625" customWidth="1"/>
    <col min="2" max="16" width="8.140625" customWidth="1"/>
    <col min="17" max="17" width="14.85546875" customWidth="1"/>
  </cols>
  <sheetData>
    <row r="1" spans="1:27" ht="20.25" customHeight="1">
      <c r="A1" s="639"/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</row>
    <row r="2" spans="1:27" ht="22.5" customHeight="1">
      <c r="A2" s="639" t="s">
        <v>649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</row>
    <row r="3" spans="1:27" ht="22.5" customHeight="1">
      <c r="A3" s="956" t="s">
        <v>650</v>
      </c>
      <c r="B3" s="956"/>
      <c r="C3" s="956"/>
      <c r="D3" s="956"/>
      <c r="E3" s="956"/>
      <c r="F3" s="956"/>
      <c r="G3" s="956"/>
      <c r="H3" s="956"/>
      <c r="I3" s="956"/>
      <c r="J3" s="956"/>
      <c r="K3" s="956"/>
      <c r="L3" s="956"/>
      <c r="M3" s="956"/>
      <c r="N3" s="956"/>
      <c r="O3" s="956"/>
      <c r="P3" s="956"/>
      <c r="Q3" s="956"/>
    </row>
    <row r="4" spans="1:27" ht="20.100000000000001" customHeight="1" thickBot="1">
      <c r="A4" s="202" t="s">
        <v>236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912" t="s">
        <v>393</v>
      </c>
      <c r="Q4" s="912"/>
    </row>
    <row r="5" spans="1:27" ht="20.100000000000001" customHeight="1" thickTop="1">
      <c r="A5" s="919" t="s">
        <v>1</v>
      </c>
      <c r="B5" s="699" t="s">
        <v>27</v>
      </c>
      <c r="C5" s="699"/>
      <c r="D5" s="699" t="s">
        <v>3</v>
      </c>
      <c r="E5" s="699"/>
      <c r="F5" s="699" t="s">
        <v>4</v>
      </c>
      <c r="G5" s="699"/>
      <c r="H5" s="699" t="s">
        <v>5</v>
      </c>
      <c r="I5" s="699"/>
      <c r="J5" s="699" t="s">
        <v>6</v>
      </c>
      <c r="K5" s="699"/>
      <c r="L5" s="699" t="s">
        <v>7</v>
      </c>
      <c r="M5" s="699"/>
      <c r="N5" s="699" t="s">
        <v>8</v>
      </c>
      <c r="O5" s="699"/>
      <c r="P5" s="699"/>
      <c r="Q5" s="754" t="s">
        <v>238</v>
      </c>
    </row>
    <row r="6" spans="1:27" ht="20.100000000000001" customHeight="1">
      <c r="A6" s="920"/>
      <c r="B6" s="833" t="s">
        <v>281</v>
      </c>
      <c r="C6" s="833"/>
      <c r="D6" s="833" t="s">
        <v>282</v>
      </c>
      <c r="E6" s="833"/>
      <c r="F6" s="833" t="s">
        <v>283</v>
      </c>
      <c r="G6" s="833"/>
      <c r="H6" s="833" t="s">
        <v>284</v>
      </c>
      <c r="I6" s="833"/>
      <c r="J6" s="833" t="s">
        <v>395</v>
      </c>
      <c r="K6" s="833"/>
      <c r="L6" s="833" t="s">
        <v>286</v>
      </c>
      <c r="M6" s="833"/>
      <c r="N6" s="833" t="s">
        <v>254</v>
      </c>
      <c r="O6" s="833"/>
      <c r="P6" s="833"/>
      <c r="Q6" s="832"/>
    </row>
    <row r="7" spans="1:27" ht="20.100000000000001" customHeight="1">
      <c r="A7" s="920"/>
      <c r="B7" s="553" t="s">
        <v>9</v>
      </c>
      <c r="C7" s="553" t="s">
        <v>10</v>
      </c>
      <c r="D7" s="553" t="s">
        <v>9</v>
      </c>
      <c r="E7" s="553" t="s">
        <v>10</v>
      </c>
      <c r="F7" s="553" t="s">
        <v>9</v>
      </c>
      <c r="G7" s="553" t="s">
        <v>10</v>
      </c>
      <c r="H7" s="553" t="s">
        <v>9</v>
      </c>
      <c r="I7" s="553" t="s">
        <v>10</v>
      </c>
      <c r="J7" s="553" t="s">
        <v>9</v>
      </c>
      <c r="K7" s="553" t="s">
        <v>10</v>
      </c>
      <c r="L7" s="553" t="s">
        <v>9</v>
      </c>
      <c r="M7" s="553" t="s">
        <v>10</v>
      </c>
      <c r="N7" s="553" t="s">
        <v>9</v>
      </c>
      <c r="O7" s="553" t="s">
        <v>10</v>
      </c>
      <c r="P7" s="554" t="s">
        <v>11</v>
      </c>
      <c r="Q7" s="832"/>
    </row>
    <row r="8" spans="1:27" ht="23.25" customHeight="1" thickBot="1">
      <c r="A8" s="957"/>
      <c r="B8" s="329" t="s">
        <v>271</v>
      </c>
      <c r="C8" s="329" t="s">
        <v>272</v>
      </c>
      <c r="D8" s="329" t="s">
        <v>271</v>
      </c>
      <c r="E8" s="329" t="s">
        <v>272</v>
      </c>
      <c r="F8" s="329" t="s">
        <v>271</v>
      </c>
      <c r="G8" s="329" t="s">
        <v>272</v>
      </c>
      <c r="H8" s="329" t="s">
        <v>271</v>
      </c>
      <c r="I8" s="329" t="s">
        <v>272</v>
      </c>
      <c r="J8" s="329" t="s">
        <v>271</v>
      </c>
      <c r="K8" s="329" t="s">
        <v>272</v>
      </c>
      <c r="L8" s="329" t="s">
        <v>271</v>
      </c>
      <c r="M8" s="329" t="s">
        <v>272</v>
      </c>
      <c r="N8" s="575" t="s">
        <v>271</v>
      </c>
      <c r="O8" s="575" t="s">
        <v>272</v>
      </c>
      <c r="P8" s="575" t="s">
        <v>315</v>
      </c>
      <c r="Q8" s="958"/>
    </row>
    <row r="9" spans="1:27" ht="23.25" customHeight="1" thickTop="1">
      <c r="A9" s="574" t="s">
        <v>28</v>
      </c>
      <c r="B9" s="89">
        <v>0</v>
      </c>
      <c r="C9" s="89">
        <v>2</v>
      </c>
      <c r="D9" s="89">
        <v>0</v>
      </c>
      <c r="E9" s="89">
        <v>0</v>
      </c>
      <c r="F9" s="89">
        <v>2</v>
      </c>
      <c r="G9" s="89">
        <v>2</v>
      </c>
      <c r="H9" s="89">
        <v>1</v>
      </c>
      <c r="I9" s="89">
        <v>5</v>
      </c>
      <c r="J9" s="89">
        <v>3</v>
      </c>
      <c r="K9" s="89">
        <v>1</v>
      </c>
      <c r="L9" s="89">
        <v>0</v>
      </c>
      <c r="M9" s="89">
        <v>0</v>
      </c>
      <c r="N9" s="89">
        <f t="shared" ref="N9:O23" si="0">SUM(L9,J9,H9,F9,D9,B9)</f>
        <v>6</v>
      </c>
      <c r="O9" s="89">
        <f t="shared" si="0"/>
        <v>10</v>
      </c>
      <c r="P9" s="89">
        <f t="shared" ref="P9:P23" si="1">SUM(N9:O9)</f>
        <v>16</v>
      </c>
      <c r="Q9" s="564" t="s">
        <v>239</v>
      </c>
      <c r="R9" s="41"/>
      <c r="S9" s="41"/>
      <c r="T9" s="41"/>
      <c r="U9" s="41"/>
      <c r="V9" s="41"/>
      <c r="W9" s="41"/>
      <c r="X9" s="41"/>
      <c r="Y9" s="41"/>
      <c r="Z9" s="41"/>
      <c r="AA9" s="573"/>
    </row>
    <row r="10" spans="1:27" ht="20.25" customHeight="1">
      <c r="A10" s="327" t="s">
        <v>39</v>
      </c>
      <c r="B10" s="60">
        <v>9</v>
      </c>
      <c r="C10" s="60">
        <v>4</v>
      </c>
      <c r="D10" s="60">
        <v>0</v>
      </c>
      <c r="E10" s="60">
        <v>1</v>
      </c>
      <c r="F10" s="60">
        <v>1</v>
      </c>
      <c r="G10" s="60">
        <v>1</v>
      </c>
      <c r="H10" s="60">
        <v>1</v>
      </c>
      <c r="I10" s="60">
        <v>1</v>
      </c>
      <c r="J10" s="60">
        <v>5</v>
      </c>
      <c r="K10" s="60">
        <v>2</v>
      </c>
      <c r="L10" s="60">
        <v>0</v>
      </c>
      <c r="M10" s="60">
        <v>0</v>
      </c>
      <c r="N10" s="62">
        <f t="shared" si="0"/>
        <v>16</v>
      </c>
      <c r="O10" s="62">
        <f t="shared" si="0"/>
        <v>9</v>
      </c>
      <c r="P10" s="62">
        <f t="shared" si="1"/>
        <v>25</v>
      </c>
      <c r="Q10" s="328" t="s">
        <v>240</v>
      </c>
    </row>
    <row r="11" spans="1:27" ht="20.25" customHeight="1">
      <c r="A11" s="556" t="s">
        <v>29</v>
      </c>
      <c r="B11" s="60">
        <v>5</v>
      </c>
      <c r="C11" s="60">
        <v>3</v>
      </c>
      <c r="D11" s="60">
        <v>0</v>
      </c>
      <c r="E11" s="60">
        <v>1</v>
      </c>
      <c r="F11" s="60">
        <v>3</v>
      </c>
      <c r="G11" s="60">
        <v>7</v>
      </c>
      <c r="H11" s="60">
        <v>2</v>
      </c>
      <c r="I11" s="60">
        <v>2</v>
      </c>
      <c r="J11" s="60">
        <v>0</v>
      </c>
      <c r="K11" s="60">
        <v>4</v>
      </c>
      <c r="L11" s="60">
        <v>1</v>
      </c>
      <c r="M11" s="60">
        <v>0</v>
      </c>
      <c r="N11" s="60">
        <f t="shared" si="0"/>
        <v>11</v>
      </c>
      <c r="O11" s="60">
        <f t="shared" si="0"/>
        <v>17</v>
      </c>
      <c r="P11" s="60">
        <f t="shared" si="1"/>
        <v>28</v>
      </c>
      <c r="Q11" s="200" t="s">
        <v>241</v>
      </c>
    </row>
    <row r="12" spans="1:27" ht="20.25" customHeight="1">
      <c r="A12" s="556" t="s">
        <v>40</v>
      </c>
      <c r="B12" s="60">
        <v>3</v>
      </c>
      <c r="C12" s="60">
        <v>1</v>
      </c>
      <c r="D12" s="60">
        <v>0</v>
      </c>
      <c r="E12" s="60">
        <v>1</v>
      </c>
      <c r="F12" s="60">
        <v>0</v>
      </c>
      <c r="G12" s="60">
        <v>1</v>
      </c>
      <c r="H12" s="60">
        <v>0</v>
      </c>
      <c r="I12" s="60">
        <v>4</v>
      </c>
      <c r="J12" s="60">
        <v>2</v>
      </c>
      <c r="K12" s="60">
        <v>10</v>
      </c>
      <c r="L12" s="60">
        <v>0</v>
      </c>
      <c r="M12" s="60">
        <v>0</v>
      </c>
      <c r="N12" s="60">
        <f t="shared" si="0"/>
        <v>5</v>
      </c>
      <c r="O12" s="60">
        <f t="shared" si="0"/>
        <v>17</v>
      </c>
      <c r="P12" s="60">
        <f t="shared" si="1"/>
        <v>22</v>
      </c>
      <c r="Q12" s="200" t="s">
        <v>242</v>
      </c>
    </row>
    <row r="13" spans="1:27" ht="20.25" customHeight="1">
      <c r="A13" s="556" t="s">
        <v>30</v>
      </c>
      <c r="B13" s="60">
        <v>175</v>
      </c>
      <c r="C13" s="60">
        <v>99</v>
      </c>
      <c r="D13" s="60">
        <v>16</v>
      </c>
      <c r="E13" s="60">
        <v>14</v>
      </c>
      <c r="F13" s="60">
        <v>37</v>
      </c>
      <c r="G13" s="60">
        <v>59</v>
      </c>
      <c r="H13" s="60">
        <v>23</v>
      </c>
      <c r="I13" s="60">
        <v>121</v>
      </c>
      <c r="J13" s="60">
        <v>96</v>
      </c>
      <c r="K13" s="60">
        <v>163</v>
      </c>
      <c r="L13" s="60">
        <v>24</v>
      </c>
      <c r="M13" s="60">
        <v>16</v>
      </c>
      <c r="N13" s="60">
        <f t="shared" si="0"/>
        <v>371</v>
      </c>
      <c r="O13" s="60">
        <f t="shared" si="0"/>
        <v>472</v>
      </c>
      <c r="P13" s="60">
        <f t="shared" si="1"/>
        <v>843</v>
      </c>
      <c r="Q13" s="200" t="s">
        <v>243</v>
      </c>
    </row>
    <row r="14" spans="1:27" ht="20.25" customHeight="1">
      <c r="A14" s="556" t="s">
        <v>41</v>
      </c>
      <c r="B14" s="60">
        <v>11</v>
      </c>
      <c r="C14" s="60">
        <v>2</v>
      </c>
      <c r="D14" s="60">
        <v>1</v>
      </c>
      <c r="E14" s="60">
        <v>2</v>
      </c>
      <c r="F14" s="60">
        <v>5</v>
      </c>
      <c r="G14" s="60">
        <v>1</v>
      </c>
      <c r="H14" s="60">
        <v>17</v>
      </c>
      <c r="I14" s="60">
        <v>6</v>
      </c>
      <c r="J14" s="60">
        <v>10</v>
      </c>
      <c r="K14" s="60">
        <v>5</v>
      </c>
      <c r="L14" s="60">
        <v>1</v>
      </c>
      <c r="M14" s="60">
        <v>0</v>
      </c>
      <c r="N14" s="60">
        <f t="shared" si="0"/>
        <v>45</v>
      </c>
      <c r="O14" s="60">
        <f t="shared" si="0"/>
        <v>16</v>
      </c>
      <c r="P14" s="60">
        <f t="shared" si="1"/>
        <v>61</v>
      </c>
      <c r="Q14" s="200" t="s">
        <v>244</v>
      </c>
    </row>
    <row r="15" spans="1:27" ht="20.25" customHeight="1">
      <c r="A15" s="556" t="s">
        <v>31</v>
      </c>
      <c r="B15" s="60">
        <v>7</v>
      </c>
      <c r="C15" s="60">
        <v>2</v>
      </c>
      <c r="D15" s="60">
        <v>0</v>
      </c>
      <c r="E15" s="60">
        <v>2</v>
      </c>
      <c r="F15" s="60">
        <v>1</v>
      </c>
      <c r="G15" s="60">
        <v>7</v>
      </c>
      <c r="H15" s="60">
        <v>0</v>
      </c>
      <c r="I15" s="60">
        <v>10</v>
      </c>
      <c r="J15" s="60">
        <v>3</v>
      </c>
      <c r="K15" s="60">
        <v>9</v>
      </c>
      <c r="L15" s="60">
        <v>0</v>
      </c>
      <c r="M15" s="60">
        <v>1</v>
      </c>
      <c r="N15" s="60">
        <f t="shared" si="0"/>
        <v>11</v>
      </c>
      <c r="O15" s="60">
        <f t="shared" si="0"/>
        <v>31</v>
      </c>
      <c r="P15" s="60">
        <f t="shared" si="1"/>
        <v>42</v>
      </c>
      <c r="Q15" s="200" t="s">
        <v>245</v>
      </c>
    </row>
    <row r="16" spans="1:27" ht="20.25" customHeight="1">
      <c r="A16" s="556" t="s">
        <v>32</v>
      </c>
      <c r="B16" s="60">
        <v>9</v>
      </c>
      <c r="C16" s="60">
        <v>3</v>
      </c>
      <c r="D16" s="60">
        <v>0</v>
      </c>
      <c r="E16" s="60">
        <v>5</v>
      </c>
      <c r="F16" s="60">
        <v>1</v>
      </c>
      <c r="G16" s="60">
        <v>8</v>
      </c>
      <c r="H16" s="60">
        <v>3</v>
      </c>
      <c r="I16" s="60">
        <v>9</v>
      </c>
      <c r="J16" s="60">
        <v>5</v>
      </c>
      <c r="K16" s="60">
        <v>7</v>
      </c>
      <c r="L16" s="60">
        <v>0</v>
      </c>
      <c r="M16" s="60">
        <v>0</v>
      </c>
      <c r="N16" s="60">
        <f t="shared" si="0"/>
        <v>18</v>
      </c>
      <c r="O16" s="60">
        <f t="shared" si="0"/>
        <v>32</v>
      </c>
      <c r="P16" s="60">
        <f t="shared" si="1"/>
        <v>50</v>
      </c>
      <c r="Q16" s="200" t="s">
        <v>246</v>
      </c>
    </row>
    <row r="17" spans="1:17" ht="20.25" customHeight="1">
      <c r="A17" s="556" t="s">
        <v>33</v>
      </c>
      <c r="B17" s="60">
        <v>9</v>
      </c>
      <c r="C17" s="60">
        <v>11</v>
      </c>
      <c r="D17" s="60">
        <v>4</v>
      </c>
      <c r="E17" s="60">
        <v>6</v>
      </c>
      <c r="F17" s="60">
        <v>19</v>
      </c>
      <c r="G17" s="60">
        <v>15</v>
      </c>
      <c r="H17" s="60">
        <v>5</v>
      </c>
      <c r="I17" s="60">
        <v>11</v>
      </c>
      <c r="J17" s="60">
        <v>8</v>
      </c>
      <c r="K17" s="60">
        <v>24</v>
      </c>
      <c r="L17" s="60">
        <v>0</v>
      </c>
      <c r="M17" s="60">
        <v>1</v>
      </c>
      <c r="N17" s="60">
        <f t="shared" si="0"/>
        <v>45</v>
      </c>
      <c r="O17" s="60">
        <f t="shared" si="0"/>
        <v>68</v>
      </c>
      <c r="P17" s="60">
        <f t="shared" si="1"/>
        <v>113</v>
      </c>
      <c r="Q17" s="200" t="s">
        <v>247</v>
      </c>
    </row>
    <row r="18" spans="1:17" ht="20.25" customHeight="1">
      <c r="A18" s="87" t="s">
        <v>21</v>
      </c>
      <c r="B18" s="60">
        <v>11</v>
      </c>
      <c r="C18" s="60">
        <v>7</v>
      </c>
      <c r="D18" s="60">
        <v>1</v>
      </c>
      <c r="E18" s="60">
        <v>4</v>
      </c>
      <c r="F18" s="60">
        <v>3</v>
      </c>
      <c r="G18" s="60">
        <v>3</v>
      </c>
      <c r="H18" s="60">
        <v>4</v>
      </c>
      <c r="I18" s="60">
        <v>27</v>
      </c>
      <c r="J18" s="60">
        <v>10</v>
      </c>
      <c r="K18" s="60">
        <v>22</v>
      </c>
      <c r="L18" s="60">
        <v>2</v>
      </c>
      <c r="M18" s="60">
        <v>0</v>
      </c>
      <c r="N18" s="60">
        <f t="shared" si="0"/>
        <v>31</v>
      </c>
      <c r="O18" s="60">
        <f t="shared" si="0"/>
        <v>63</v>
      </c>
      <c r="P18" s="60">
        <f t="shared" si="1"/>
        <v>94</v>
      </c>
      <c r="Q18" s="200" t="s">
        <v>248</v>
      </c>
    </row>
    <row r="19" spans="1:17" ht="20.25" customHeight="1">
      <c r="A19" s="556" t="s">
        <v>22</v>
      </c>
      <c r="B19" s="60">
        <v>2</v>
      </c>
      <c r="C19" s="60">
        <v>9</v>
      </c>
      <c r="D19" s="60">
        <v>1</v>
      </c>
      <c r="E19" s="60">
        <v>3</v>
      </c>
      <c r="F19" s="60">
        <v>2</v>
      </c>
      <c r="G19" s="60">
        <v>8</v>
      </c>
      <c r="H19" s="60">
        <v>3</v>
      </c>
      <c r="I19" s="60">
        <v>25</v>
      </c>
      <c r="J19" s="60">
        <v>6</v>
      </c>
      <c r="K19" s="60">
        <v>9</v>
      </c>
      <c r="L19" s="60">
        <v>2</v>
      </c>
      <c r="M19" s="60">
        <v>0</v>
      </c>
      <c r="N19" s="60">
        <f t="shared" si="0"/>
        <v>16</v>
      </c>
      <c r="O19" s="60">
        <f t="shared" si="0"/>
        <v>54</v>
      </c>
      <c r="P19" s="60">
        <f t="shared" si="1"/>
        <v>70</v>
      </c>
      <c r="Q19" s="200" t="s">
        <v>249</v>
      </c>
    </row>
    <row r="20" spans="1:17" ht="20.25" customHeight="1">
      <c r="A20" s="556" t="s">
        <v>34</v>
      </c>
      <c r="B20" s="60">
        <v>3</v>
      </c>
      <c r="C20" s="60">
        <v>1</v>
      </c>
      <c r="D20" s="60">
        <v>0</v>
      </c>
      <c r="E20" s="60">
        <v>2</v>
      </c>
      <c r="F20" s="60">
        <v>1</v>
      </c>
      <c r="G20" s="60">
        <v>4</v>
      </c>
      <c r="H20" s="60">
        <v>1</v>
      </c>
      <c r="I20" s="60">
        <v>5</v>
      </c>
      <c r="J20" s="60">
        <v>3</v>
      </c>
      <c r="K20" s="60">
        <v>4</v>
      </c>
      <c r="L20" s="60">
        <v>0</v>
      </c>
      <c r="M20" s="60">
        <v>0</v>
      </c>
      <c r="N20" s="60">
        <f t="shared" si="0"/>
        <v>8</v>
      </c>
      <c r="O20" s="60">
        <f t="shared" si="0"/>
        <v>16</v>
      </c>
      <c r="P20" s="60">
        <f t="shared" si="1"/>
        <v>24</v>
      </c>
      <c r="Q20" s="200" t="s">
        <v>250</v>
      </c>
    </row>
    <row r="21" spans="1:17" ht="21" customHeight="1">
      <c r="A21" s="556" t="s">
        <v>35</v>
      </c>
      <c r="B21" s="60">
        <v>5</v>
      </c>
      <c r="C21" s="60">
        <v>6</v>
      </c>
      <c r="D21" s="60">
        <v>2</v>
      </c>
      <c r="E21" s="60">
        <v>2</v>
      </c>
      <c r="F21" s="60">
        <v>0</v>
      </c>
      <c r="G21" s="60">
        <v>2</v>
      </c>
      <c r="H21" s="60">
        <v>3</v>
      </c>
      <c r="I21" s="60">
        <v>18</v>
      </c>
      <c r="J21" s="60">
        <v>12</v>
      </c>
      <c r="K21" s="60">
        <v>11</v>
      </c>
      <c r="L21" s="60">
        <v>0</v>
      </c>
      <c r="M21" s="60">
        <v>1</v>
      </c>
      <c r="N21" s="60">
        <f t="shared" si="0"/>
        <v>22</v>
      </c>
      <c r="O21" s="60">
        <f t="shared" si="0"/>
        <v>40</v>
      </c>
      <c r="P21" s="60">
        <f t="shared" si="1"/>
        <v>62</v>
      </c>
      <c r="Q21" s="200" t="s">
        <v>251</v>
      </c>
    </row>
    <row r="22" spans="1:17" ht="23.25" customHeight="1">
      <c r="A22" s="556" t="s">
        <v>36</v>
      </c>
      <c r="B22" s="60">
        <v>6</v>
      </c>
      <c r="C22" s="60">
        <v>1</v>
      </c>
      <c r="D22" s="60">
        <v>3</v>
      </c>
      <c r="E22" s="60">
        <v>0</v>
      </c>
      <c r="F22" s="60">
        <v>1</v>
      </c>
      <c r="G22" s="60">
        <v>4</v>
      </c>
      <c r="H22" s="60">
        <v>0</v>
      </c>
      <c r="I22" s="60">
        <v>10</v>
      </c>
      <c r="J22" s="60">
        <v>3</v>
      </c>
      <c r="K22" s="60">
        <v>7</v>
      </c>
      <c r="L22" s="60">
        <v>0</v>
      </c>
      <c r="M22" s="60">
        <v>0</v>
      </c>
      <c r="N22" s="60">
        <f>SUM(L22,J22,H22,F22,D22,B22)</f>
        <v>13</v>
      </c>
      <c r="O22" s="60">
        <f t="shared" si="0"/>
        <v>22</v>
      </c>
      <c r="P22" s="60">
        <f t="shared" si="1"/>
        <v>35</v>
      </c>
      <c r="Q22" s="162" t="s">
        <v>252</v>
      </c>
    </row>
    <row r="23" spans="1:17" ht="22.5" customHeight="1" thickBot="1">
      <c r="A23" s="576" t="s">
        <v>37</v>
      </c>
      <c r="B23" s="90">
        <v>6</v>
      </c>
      <c r="C23" s="90">
        <v>4</v>
      </c>
      <c r="D23" s="90">
        <v>1</v>
      </c>
      <c r="E23" s="90">
        <v>5</v>
      </c>
      <c r="F23" s="90">
        <v>0</v>
      </c>
      <c r="G23" s="90">
        <v>4</v>
      </c>
      <c r="H23" s="90">
        <v>1</v>
      </c>
      <c r="I23" s="90">
        <v>8</v>
      </c>
      <c r="J23" s="90">
        <v>1</v>
      </c>
      <c r="K23" s="90">
        <v>4</v>
      </c>
      <c r="L23" s="90">
        <v>0</v>
      </c>
      <c r="M23" s="90">
        <v>0</v>
      </c>
      <c r="N23" s="90">
        <f t="shared" si="0"/>
        <v>9</v>
      </c>
      <c r="O23" s="90">
        <f t="shared" si="0"/>
        <v>25</v>
      </c>
      <c r="P23" s="90">
        <f t="shared" si="1"/>
        <v>34</v>
      </c>
      <c r="Q23" s="209" t="s">
        <v>253</v>
      </c>
    </row>
    <row r="24" spans="1:17" ht="21.75" customHeight="1" thickTop="1" thickBot="1">
      <c r="A24" s="560" t="s">
        <v>0</v>
      </c>
      <c r="B24" s="561">
        <f t="shared" ref="B24:P24" si="2">SUM(B9:B23)</f>
        <v>261</v>
      </c>
      <c r="C24" s="561">
        <f t="shared" si="2"/>
        <v>155</v>
      </c>
      <c r="D24" s="561">
        <f t="shared" si="2"/>
        <v>29</v>
      </c>
      <c r="E24" s="561">
        <f t="shared" si="2"/>
        <v>48</v>
      </c>
      <c r="F24" s="561">
        <f t="shared" si="2"/>
        <v>76</v>
      </c>
      <c r="G24" s="561">
        <f t="shared" si="2"/>
        <v>126</v>
      </c>
      <c r="H24" s="561">
        <f t="shared" si="2"/>
        <v>64</v>
      </c>
      <c r="I24" s="561">
        <f t="shared" si="2"/>
        <v>262</v>
      </c>
      <c r="J24" s="561">
        <f t="shared" si="2"/>
        <v>167</v>
      </c>
      <c r="K24" s="561">
        <f t="shared" si="2"/>
        <v>282</v>
      </c>
      <c r="L24" s="561">
        <f t="shared" si="2"/>
        <v>30</v>
      </c>
      <c r="M24" s="561">
        <f t="shared" si="2"/>
        <v>19</v>
      </c>
      <c r="N24" s="561">
        <f t="shared" si="2"/>
        <v>627</v>
      </c>
      <c r="O24" s="561">
        <f t="shared" si="2"/>
        <v>892</v>
      </c>
      <c r="P24" s="561">
        <f t="shared" si="2"/>
        <v>1519</v>
      </c>
      <c r="Q24" s="160" t="s">
        <v>254</v>
      </c>
    </row>
    <row r="25" spans="1:17" ht="14.25" customHeight="1" thickTop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7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7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7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7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7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7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7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</sheetData>
  <mergeCells count="20">
    <mergeCell ref="H6:I6"/>
    <mergeCell ref="J6:K6"/>
    <mergeCell ref="L6:M6"/>
    <mergeCell ref="N6:P6"/>
    <mergeCell ref="A1:P1"/>
    <mergeCell ref="A2:P2"/>
    <mergeCell ref="A3:Q3"/>
    <mergeCell ref="P4:Q4"/>
    <mergeCell ref="A5:A8"/>
    <mergeCell ref="B5:C5"/>
    <mergeCell ref="D5:E5"/>
    <mergeCell ref="F5:G5"/>
    <mergeCell ref="H5:I5"/>
    <mergeCell ref="J5:K5"/>
    <mergeCell ref="L5:M5"/>
    <mergeCell ref="N5:P5"/>
    <mergeCell ref="Q5:Q8"/>
    <mergeCell ref="B6:C6"/>
    <mergeCell ref="D6:E6"/>
    <mergeCell ref="F6:G6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&amp;C&amp;12 56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0"/>
  <sheetViews>
    <sheetView rightToLeft="1" view="pageBreakPreview" topLeftCell="A2" zoomScale="80" zoomScaleNormal="100" zoomScaleSheetLayoutView="80" workbookViewId="0">
      <selection activeCell="C10" sqref="C10"/>
    </sheetView>
  </sheetViews>
  <sheetFormatPr defaultRowHeight="20.100000000000001" customHeight="1"/>
  <cols>
    <col min="1" max="1" width="11.85546875" style="1" customWidth="1"/>
    <col min="2" max="2" width="7.140625" style="1" customWidth="1"/>
    <col min="3" max="3" width="6.85546875" style="1" customWidth="1"/>
    <col min="4" max="4" width="6.5703125" style="1" customWidth="1"/>
    <col min="5" max="5" width="9.140625" style="1" customWidth="1"/>
    <col min="6" max="7" width="7.42578125" style="1" customWidth="1"/>
    <col min="8" max="8" width="7.140625" style="1" customWidth="1"/>
    <col min="9" max="9" width="7.42578125" style="1" customWidth="1"/>
    <col min="10" max="16" width="8.42578125" style="1" customWidth="1"/>
    <col min="17" max="17" width="9.140625" style="1" hidden="1" customWidth="1"/>
    <col min="18" max="18" width="16.140625" style="1" bestFit="1" customWidth="1"/>
    <col min="19" max="16384" width="9.140625" style="1"/>
  </cols>
  <sheetData>
    <row r="1" spans="1:18" ht="22.5" customHeight="1">
      <c r="A1" s="639"/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</row>
    <row r="2" spans="1:18" ht="23.25" customHeight="1">
      <c r="A2" s="639" t="s">
        <v>651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</row>
    <row r="3" spans="1:18" ht="25.5" customHeight="1">
      <c r="A3" s="837" t="s">
        <v>652</v>
      </c>
      <c r="B3" s="837"/>
      <c r="C3" s="837"/>
      <c r="D3" s="837"/>
      <c r="E3" s="837"/>
      <c r="F3" s="837"/>
      <c r="G3" s="837"/>
      <c r="H3" s="837"/>
      <c r="I3" s="837"/>
      <c r="J3" s="837"/>
      <c r="K3" s="837"/>
      <c r="L3" s="837"/>
      <c r="M3" s="837"/>
      <c r="N3" s="837"/>
      <c r="O3" s="837"/>
      <c r="P3" s="837"/>
      <c r="Q3" s="837"/>
      <c r="R3" s="837"/>
    </row>
    <row r="4" spans="1:18" ht="20.100000000000001" customHeight="1" thickBot="1">
      <c r="A4" s="202" t="s">
        <v>237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816" t="s">
        <v>396</v>
      </c>
      <c r="Q4" s="816"/>
      <c r="R4" s="816"/>
    </row>
    <row r="5" spans="1:18" ht="20.100000000000001" customHeight="1" thickTop="1">
      <c r="A5" s="621" t="s">
        <v>1</v>
      </c>
      <c r="B5" s="699" t="s">
        <v>27</v>
      </c>
      <c r="C5" s="699"/>
      <c r="D5" s="699" t="s">
        <v>3</v>
      </c>
      <c r="E5" s="699"/>
      <c r="F5" s="699" t="s">
        <v>4</v>
      </c>
      <c r="G5" s="699"/>
      <c r="H5" s="699" t="s">
        <v>5</v>
      </c>
      <c r="I5" s="699"/>
      <c r="J5" s="699" t="s">
        <v>6</v>
      </c>
      <c r="K5" s="699"/>
      <c r="L5" s="699" t="s">
        <v>7</v>
      </c>
      <c r="M5" s="699"/>
      <c r="N5" s="699" t="s">
        <v>8</v>
      </c>
      <c r="O5" s="699"/>
      <c r="P5" s="699"/>
      <c r="Q5" s="37"/>
      <c r="R5" s="625" t="s">
        <v>238</v>
      </c>
    </row>
    <row r="6" spans="1:18" ht="33.75" customHeight="1">
      <c r="A6" s="622"/>
      <c r="B6" s="833" t="s">
        <v>281</v>
      </c>
      <c r="C6" s="833"/>
      <c r="D6" s="833" t="s">
        <v>282</v>
      </c>
      <c r="E6" s="833"/>
      <c r="F6" s="833" t="s">
        <v>283</v>
      </c>
      <c r="G6" s="833"/>
      <c r="H6" s="833" t="s">
        <v>284</v>
      </c>
      <c r="I6" s="833"/>
      <c r="J6" s="833" t="s">
        <v>395</v>
      </c>
      <c r="K6" s="833"/>
      <c r="L6" s="833" t="s">
        <v>286</v>
      </c>
      <c r="M6" s="833"/>
      <c r="N6" s="833" t="s">
        <v>254</v>
      </c>
      <c r="O6" s="833"/>
      <c r="P6" s="833"/>
      <c r="Q6" s="37"/>
      <c r="R6" s="628"/>
    </row>
    <row r="7" spans="1:18" ht="20.100000000000001" customHeight="1">
      <c r="A7" s="622"/>
      <c r="B7" s="553" t="s">
        <v>9</v>
      </c>
      <c r="C7" s="553" t="s">
        <v>10</v>
      </c>
      <c r="D7" s="553" t="s">
        <v>9</v>
      </c>
      <c r="E7" s="553" t="s">
        <v>10</v>
      </c>
      <c r="F7" s="553" t="s">
        <v>9</v>
      </c>
      <c r="G7" s="553" t="s">
        <v>10</v>
      </c>
      <c r="H7" s="553" t="s">
        <v>9</v>
      </c>
      <c r="I7" s="553" t="s">
        <v>10</v>
      </c>
      <c r="J7" s="553" t="s">
        <v>9</v>
      </c>
      <c r="K7" s="553" t="s">
        <v>10</v>
      </c>
      <c r="L7" s="553" t="s">
        <v>9</v>
      </c>
      <c r="M7" s="553" t="s">
        <v>10</v>
      </c>
      <c r="N7" s="553" t="s">
        <v>9</v>
      </c>
      <c r="O7" s="553" t="s">
        <v>10</v>
      </c>
      <c r="P7" s="555" t="s">
        <v>11</v>
      </c>
      <c r="Q7" s="37"/>
      <c r="R7" s="628"/>
    </row>
    <row r="8" spans="1:18" ht="21" customHeight="1" thickBot="1">
      <c r="A8" s="959"/>
      <c r="B8" s="329" t="s">
        <v>271</v>
      </c>
      <c r="C8" s="329" t="s">
        <v>272</v>
      </c>
      <c r="D8" s="329" t="s">
        <v>271</v>
      </c>
      <c r="E8" s="329" t="s">
        <v>272</v>
      </c>
      <c r="F8" s="329" t="s">
        <v>271</v>
      </c>
      <c r="G8" s="329" t="s">
        <v>272</v>
      </c>
      <c r="H8" s="329" t="s">
        <v>271</v>
      </c>
      <c r="I8" s="329" t="s">
        <v>272</v>
      </c>
      <c r="J8" s="329" t="s">
        <v>271</v>
      </c>
      <c r="K8" s="329" t="s">
        <v>272</v>
      </c>
      <c r="L8" s="329" t="s">
        <v>271</v>
      </c>
      <c r="M8" s="329" t="s">
        <v>272</v>
      </c>
      <c r="N8" s="329" t="s">
        <v>271</v>
      </c>
      <c r="O8" s="329" t="s">
        <v>272</v>
      </c>
      <c r="P8" s="329" t="s">
        <v>315</v>
      </c>
      <c r="Q8" s="331"/>
      <c r="R8" s="960"/>
    </row>
    <row r="9" spans="1:18" ht="21" customHeight="1" thickTop="1">
      <c r="A9" s="574" t="s">
        <v>28</v>
      </c>
      <c r="B9" s="89">
        <v>0</v>
      </c>
      <c r="C9" s="89">
        <v>2</v>
      </c>
      <c r="D9" s="89">
        <v>0</v>
      </c>
      <c r="E9" s="89">
        <v>0</v>
      </c>
      <c r="F9" s="89">
        <v>2</v>
      </c>
      <c r="G9" s="89">
        <v>1</v>
      </c>
      <c r="H9" s="89">
        <v>2</v>
      </c>
      <c r="I9" s="89">
        <v>5</v>
      </c>
      <c r="J9" s="89">
        <v>3</v>
      </c>
      <c r="K9" s="89">
        <v>1</v>
      </c>
      <c r="L9" s="89">
        <v>0</v>
      </c>
      <c r="M9" s="89">
        <v>0</v>
      </c>
      <c r="N9" s="89">
        <f t="shared" ref="N9:O23" si="0">SUM(L9,J9,H9,F9,D9,B9)</f>
        <v>7</v>
      </c>
      <c r="O9" s="89">
        <f t="shared" si="0"/>
        <v>9</v>
      </c>
      <c r="P9" s="89">
        <f t="shared" ref="P9:P23" si="1">SUM(N9:O9)</f>
        <v>16</v>
      </c>
      <c r="Q9" s="564" t="s">
        <v>239</v>
      </c>
      <c r="R9" s="564" t="s">
        <v>239</v>
      </c>
    </row>
    <row r="10" spans="1:18" ht="19.5" customHeight="1">
      <c r="A10" s="327" t="s">
        <v>39</v>
      </c>
      <c r="B10" s="578">
        <v>9</v>
      </c>
      <c r="C10" s="578">
        <v>4</v>
      </c>
      <c r="D10" s="60">
        <v>0</v>
      </c>
      <c r="E10" s="578">
        <v>1</v>
      </c>
      <c r="F10" s="578">
        <v>1</v>
      </c>
      <c r="G10" s="60">
        <v>1</v>
      </c>
      <c r="H10" s="578">
        <v>1</v>
      </c>
      <c r="I10" s="578">
        <v>1</v>
      </c>
      <c r="J10" s="60">
        <v>5</v>
      </c>
      <c r="K10" s="578">
        <v>2</v>
      </c>
      <c r="L10" s="578">
        <v>0</v>
      </c>
      <c r="M10" s="60">
        <v>0</v>
      </c>
      <c r="N10" s="303">
        <f t="shared" si="0"/>
        <v>16</v>
      </c>
      <c r="O10" s="303">
        <f t="shared" si="0"/>
        <v>9</v>
      </c>
      <c r="P10" s="62">
        <f t="shared" si="1"/>
        <v>25</v>
      </c>
      <c r="Q10" s="330"/>
      <c r="R10" s="559" t="s">
        <v>240</v>
      </c>
    </row>
    <row r="11" spans="1:18" ht="19.5" customHeight="1">
      <c r="A11" s="556" t="s">
        <v>29</v>
      </c>
      <c r="B11" s="578">
        <v>5</v>
      </c>
      <c r="C11" s="578">
        <v>3</v>
      </c>
      <c r="D11" s="60">
        <v>0</v>
      </c>
      <c r="E11" s="578">
        <v>1</v>
      </c>
      <c r="F11" s="578">
        <v>3</v>
      </c>
      <c r="G11" s="60">
        <v>7</v>
      </c>
      <c r="H11" s="578">
        <v>2</v>
      </c>
      <c r="I11" s="578">
        <v>2</v>
      </c>
      <c r="J11" s="60">
        <v>0</v>
      </c>
      <c r="K11" s="578">
        <v>4</v>
      </c>
      <c r="L11" s="578">
        <v>1</v>
      </c>
      <c r="M11" s="60">
        <v>0</v>
      </c>
      <c r="N11" s="578">
        <f t="shared" si="0"/>
        <v>11</v>
      </c>
      <c r="O11" s="578">
        <f t="shared" si="0"/>
        <v>17</v>
      </c>
      <c r="P11" s="60">
        <f t="shared" si="1"/>
        <v>28</v>
      </c>
      <c r="Q11" s="143"/>
      <c r="R11" s="558" t="s">
        <v>241</v>
      </c>
    </row>
    <row r="12" spans="1:18" ht="19.5" customHeight="1">
      <c r="A12" s="556" t="s">
        <v>40</v>
      </c>
      <c r="B12" s="578">
        <v>3</v>
      </c>
      <c r="C12" s="578">
        <v>1</v>
      </c>
      <c r="D12" s="60">
        <v>0</v>
      </c>
      <c r="E12" s="578">
        <v>1</v>
      </c>
      <c r="F12" s="578">
        <v>0</v>
      </c>
      <c r="G12" s="60">
        <v>1</v>
      </c>
      <c r="H12" s="578">
        <v>0</v>
      </c>
      <c r="I12" s="578">
        <v>4</v>
      </c>
      <c r="J12" s="60">
        <v>2</v>
      </c>
      <c r="K12" s="578">
        <v>10</v>
      </c>
      <c r="L12" s="578">
        <v>0</v>
      </c>
      <c r="M12" s="60">
        <v>0</v>
      </c>
      <c r="N12" s="578">
        <f t="shared" si="0"/>
        <v>5</v>
      </c>
      <c r="O12" s="578">
        <f t="shared" si="0"/>
        <v>17</v>
      </c>
      <c r="P12" s="60">
        <f t="shared" si="1"/>
        <v>22</v>
      </c>
      <c r="Q12" s="143"/>
      <c r="R12" s="558" t="s">
        <v>242</v>
      </c>
    </row>
    <row r="13" spans="1:18" ht="19.5" customHeight="1">
      <c r="A13" s="556" t="s">
        <v>30</v>
      </c>
      <c r="B13" s="578">
        <v>165</v>
      </c>
      <c r="C13" s="578">
        <v>108</v>
      </c>
      <c r="D13" s="60">
        <v>16</v>
      </c>
      <c r="E13" s="578">
        <v>13</v>
      </c>
      <c r="F13" s="578">
        <v>32</v>
      </c>
      <c r="G13" s="60">
        <v>54</v>
      </c>
      <c r="H13" s="578">
        <v>24</v>
      </c>
      <c r="I13" s="578">
        <v>113</v>
      </c>
      <c r="J13" s="60">
        <v>97</v>
      </c>
      <c r="K13" s="578">
        <v>152</v>
      </c>
      <c r="L13" s="578">
        <v>21</v>
      </c>
      <c r="M13" s="60">
        <v>11</v>
      </c>
      <c r="N13" s="578">
        <f t="shared" si="0"/>
        <v>355</v>
      </c>
      <c r="O13" s="578">
        <f t="shared" si="0"/>
        <v>451</v>
      </c>
      <c r="P13" s="60">
        <f t="shared" si="1"/>
        <v>806</v>
      </c>
      <c r="Q13" s="143"/>
      <c r="R13" s="558" t="s">
        <v>243</v>
      </c>
    </row>
    <row r="14" spans="1:18" ht="19.5" customHeight="1">
      <c r="A14" s="556" t="s">
        <v>41</v>
      </c>
      <c r="B14" s="578">
        <v>11</v>
      </c>
      <c r="C14" s="578">
        <v>2</v>
      </c>
      <c r="D14" s="60">
        <v>1</v>
      </c>
      <c r="E14" s="578">
        <v>2</v>
      </c>
      <c r="F14" s="578">
        <v>5</v>
      </c>
      <c r="G14" s="60">
        <v>1</v>
      </c>
      <c r="H14" s="578">
        <v>17</v>
      </c>
      <c r="I14" s="578">
        <v>6</v>
      </c>
      <c r="J14" s="60">
        <v>10</v>
      </c>
      <c r="K14" s="578">
        <v>5</v>
      </c>
      <c r="L14" s="578">
        <v>1</v>
      </c>
      <c r="M14" s="60">
        <v>0</v>
      </c>
      <c r="N14" s="578">
        <f t="shared" si="0"/>
        <v>45</v>
      </c>
      <c r="O14" s="578">
        <f t="shared" si="0"/>
        <v>16</v>
      </c>
      <c r="P14" s="60">
        <f t="shared" si="1"/>
        <v>61</v>
      </c>
      <c r="Q14" s="143"/>
      <c r="R14" s="558" t="s">
        <v>244</v>
      </c>
    </row>
    <row r="15" spans="1:18" ht="19.5" customHeight="1">
      <c r="A15" s="556" t="s">
        <v>31</v>
      </c>
      <c r="B15" s="578">
        <v>7</v>
      </c>
      <c r="C15" s="578">
        <v>2</v>
      </c>
      <c r="D15" s="60">
        <v>0</v>
      </c>
      <c r="E15" s="578">
        <v>2</v>
      </c>
      <c r="F15" s="578">
        <v>1</v>
      </c>
      <c r="G15" s="60">
        <v>7</v>
      </c>
      <c r="H15" s="578">
        <v>0</v>
      </c>
      <c r="I15" s="578">
        <v>10</v>
      </c>
      <c r="J15" s="60">
        <v>3</v>
      </c>
      <c r="K15" s="578">
        <v>9</v>
      </c>
      <c r="L15" s="578">
        <v>0</v>
      </c>
      <c r="M15" s="60">
        <v>1</v>
      </c>
      <c r="N15" s="578">
        <f t="shared" si="0"/>
        <v>11</v>
      </c>
      <c r="O15" s="578">
        <f t="shared" si="0"/>
        <v>31</v>
      </c>
      <c r="P15" s="60">
        <f t="shared" si="1"/>
        <v>42</v>
      </c>
      <c r="Q15" s="143"/>
      <c r="R15" s="558" t="s">
        <v>245</v>
      </c>
    </row>
    <row r="16" spans="1:18" ht="19.5" customHeight="1">
      <c r="A16" s="556" t="s">
        <v>32</v>
      </c>
      <c r="B16" s="578">
        <v>9</v>
      </c>
      <c r="C16" s="578">
        <v>4</v>
      </c>
      <c r="D16" s="60">
        <v>0</v>
      </c>
      <c r="E16" s="578">
        <v>5</v>
      </c>
      <c r="F16" s="578">
        <v>1</v>
      </c>
      <c r="G16" s="60">
        <v>7</v>
      </c>
      <c r="H16" s="578">
        <v>3</v>
      </c>
      <c r="I16" s="578">
        <v>9</v>
      </c>
      <c r="J16" s="60">
        <v>4</v>
      </c>
      <c r="K16" s="578">
        <v>6</v>
      </c>
      <c r="L16" s="578">
        <v>0</v>
      </c>
      <c r="M16" s="60">
        <v>0</v>
      </c>
      <c r="N16" s="578">
        <f t="shared" si="0"/>
        <v>17</v>
      </c>
      <c r="O16" s="578">
        <f t="shared" si="0"/>
        <v>31</v>
      </c>
      <c r="P16" s="60">
        <f t="shared" si="1"/>
        <v>48</v>
      </c>
      <c r="Q16" s="143"/>
      <c r="R16" s="558" t="s">
        <v>246</v>
      </c>
    </row>
    <row r="17" spans="1:18" ht="19.5" customHeight="1">
      <c r="A17" s="556" t="s">
        <v>33</v>
      </c>
      <c r="B17" s="578">
        <v>9</v>
      </c>
      <c r="C17" s="578">
        <v>10</v>
      </c>
      <c r="D17" s="60">
        <v>4</v>
      </c>
      <c r="E17" s="578">
        <v>6</v>
      </c>
      <c r="F17" s="578">
        <v>19</v>
      </c>
      <c r="G17" s="60">
        <v>15</v>
      </c>
      <c r="H17" s="578">
        <v>5</v>
      </c>
      <c r="I17" s="578">
        <v>11</v>
      </c>
      <c r="J17" s="60">
        <v>8</v>
      </c>
      <c r="K17" s="578">
        <v>24</v>
      </c>
      <c r="L17" s="578">
        <v>0</v>
      </c>
      <c r="M17" s="60">
        <v>1</v>
      </c>
      <c r="N17" s="578">
        <f t="shared" si="0"/>
        <v>45</v>
      </c>
      <c r="O17" s="578">
        <f t="shared" si="0"/>
        <v>67</v>
      </c>
      <c r="P17" s="60">
        <f t="shared" si="1"/>
        <v>112</v>
      </c>
      <c r="Q17" s="143"/>
      <c r="R17" s="558" t="s">
        <v>247</v>
      </c>
    </row>
    <row r="18" spans="1:18" ht="19.5" customHeight="1">
      <c r="A18" s="87" t="s">
        <v>21</v>
      </c>
      <c r="B18" s="578">
        <v>11</v>
      </c>
      <c r="C18" s="578">
        <v>7</v>
      </c>
      <c r="D18" s="60">
        <v>1</v>
      </c>
      <c r="E18" s="578">
        <v>4</v>
      </c>
      <c r="F18" s="578">
        <v>3</v>
      </c>
      <c r="G18" s="60">
        <v>3</v>
      </c>
      <c r="H18" s="578">
        <v>4</v>
      </c>
      <c r="I18" s="578">
        <v>27</v>
      </c>
      <c r="J18" s="60">
        <v>9</v>
      </c>
      <c r="K18" s="578">
        <v>22</v>
      </c>
      <c r="L18" s="578">
        <v>1</v>
      </c>
      <c r="M18" s="60">
        <v>0</v>
      </c>
      <c r="N18" s="578">
        <f t="shared" si="0"/>
        <v>29</v>
      </c>
      <c r="O18" s="578">
        <f t="shared" si="0"/>
        <v>63</v>
      </c>
      <c r="P18" s="60">
        <f t="shared" si="1"/>
        <v>92</v>
      </c>
      <c r="Q18" s="143"/>
      <c r="R18" s="558" t="s">
        <v>248</v>
      </c>
    </row>
    <row r="19" spans="1:18" ht="19.5" customHeight="1">
      <c r="A19" s="556" t="s">
        <v>22</v>
      </c>
      <c r="B19" s="578">
        <v>3</v>
      </c>
      <c r="C19" s="578">
        <v>10</v>
      </c>
      <c r="D19" s="60">
        <v>1</v>
      </c>
      <c r="E19" s="578">
        <v>0</v>
      </c>
      <c r="F19" s="578">
        <v>5</v>
      </c>
      <c r="G19" s="60">
        <v>10</v>
      </c>
      <c r="H19" s="578">
        <v>9</v>
      </c>
      <c r="I19" s="578">
        <v>23</v>
      </c>
      <c r="J19" s="60">
        <v>9</v>
      </c>
      <c r="K19" s="578">
        <v>6</v>
      </c>
      <c r="L19" s="578">
        <v>3</v>
      </c>
      <c r="M19" s="60">
        <v>0</v>
      </c>
      <c r="N19" s="578">
        <f t="shared" si="0"/>
        <v>30</v>
      </c>
      <c r="O19" s="578">
        <f t="shared" si="0"/>
        <v>49</v>
      </c>
      <c r="P19" s="60">
        <f t="shared" si="1"/>
        <v>79</v>
      </c>
      <c r="Q19" s="143">
        <f>SUM(B19:P19)</f>
        <v>237</v>
      </c>
      <c r="R19" s="558" t="s">
        <v>249</v>
      </c>
    </row>
    <row r="20" spans="1:18" ht="19.5" customHeight="1">
      <c r="A20" s="556" t="s">
        <v>34</v>
      </c>
      <c r="B20" s="578">
        <v>3</v>
      </c>
      <c r="C20" s="578">
        <v>0</v>
      </c>
      <c r="D20" s="60">
        <v>0</v>
      </c>
      <c r="E20" s="578">
        <v>2</v>
      </c>
      <c r="F20" s="578">
        <v>1</v>
      </c>
      <c r="G20" s="60">
        <v>4</v>
      </c>
      <c r="H20" s="578">
        <v>1</v>
      </c>
      <c r="I20" s="578">
        <v>5</v>
      </c>
      <c r="J20" s="60">
        <v>3</v>
      </c>
      <c r="K20" s="578">
        <v>4</v>
      </c>
      <c r="L20" s="578">
        <v>0</v>
      </c>
      <c r="M20" s="60">
        <v>0</v>
      </c>
      <c r="N20" s="578">
        <f t="shared" si="0"/>
        <v>8</v>
      </c>
      <c r="O20" s="578">
        <f t="shared" si="0"/>
        <v>15</v>
      </c>
      <c r="P20" s="60">
        <f t="shared" si="1"/>
        <v>23</v>
      </c>
      <c r="Q20" s="143"/>
      <c r="R20" s="558" t="s">
        <v>250</v>
      </c>
    </row>
    <row r="21" spans="1:18" ht="19.5" customHeight="1">
      <c r="A21" s="556" t="s">
        <v>35</v>
      </c>
      <c r="B21" s="578">
        <v>5</v>
      </c>
      <c r="C21" s="578">
        <v>6</v>
      </c>
      <c r="D21" s="60">
        <v>2</v>
      </c>
      <c r="E21" s="578">
        <v>2</v>
      </c>
      <c r="F21" s="578">
        <v>0</v>
      </c>
      <c r="G21" s="60">
        <v>2</v>
      </c>
      <c r="H21" s="578">
        <v>3</v>
      </c>
      <c r="I21" s="578">
        <v>17</v>
      </c>
      <c r="J21" s="60">
        <v>11</v>
      </c>
      <c r="K21" s="578">
        <v>11</v>
      </c>
      <c r="L21" s="578">
        <v>0</v>
      </c>
      <c r="M21" s="60">
        <v>1</v>
      </c>
      <c r="N21" s="578">
        <f t="shared" si="0"/>
        <v>21</v>
      </c>
      <c r="O21" s="578">
        <f t="shared" si="0"/>
        <v>39</v>
      </c>
      <c r="P21" s="60">
        <f t="shared" si="1"/>
        <v>60</v>
      </c>
      <c r="Q21" s="143"/>
      <c r="R21" s="558" t="s">
        <v>251</v>
      </c>
    </row>
    <row r="22" spans="1:18" ht="19.5" customHeight="1">
      <c r="A22" s="556" t="s">
        <v>36</v>
      </c>
      <c r="B22" s="578">
        <v>6</v>
      </c>
      <c r="C22" s="578">
        <v>1</v>
      </c>
      <c r="D22" s="60">
        <v>3</v>
      </c>
      <c r="E22" s="578">
        <v>0</v>
      </c>
      <c r="F22" s="578">
        <v>1</v>
      </c>
      <c r="G22" s="60">
        <v>4</v>
      </c>
      <c r="H22" s="578">
        <v>0</v>
      </c>
      <c r="I22" s="578">
        <v>10</v>
      </c>
      <c r="J22" s="60">
        <v>3</v>
      </c>
      <c r="K22" s="578">
        <v>7</v>
      </c>
      <c r="L22" s="578">
        <v>0</v>
      </c>
      <c r="M22" s="60">
        <v>0</v>
      </c>
      <c r="N22" s="578">
        <f t="shared" si="0"/>
        <v>13</v>
      </c>
      <c r="O22" s="578">
        <f t="shared" si="0"/>
        <v>22</v>
      </c>
      <c r="P22" s="60">
        <f t="shared" si="1"/>
        <v>35</v>
      </c>
      <c r="Q22" s="143"/>
      <c r="R22" s="207" t="s">
        <v>252</v>
      </c>
    </row>
    <row r="23" spans="1:18" ht="24.75" customHeight="1" thickBot="1">
      <c r="A23" s="576" t="s">
        <v>37</v>
      </c>
      <c r="B23" s="580">
        <v>6</v>
      </c>
      <c r="C23" s="580">
        <v>5</v>
      </c>
      <c r="D23" s="90">
        <v>0</v>
      </c>
      <c r="E23" s="580">
        <v>4</v>
      </c>
      <c r="F23" s="580">
        <v>0</v>
      </c>
      <c r="G23" s="90">
        <v>4</v>
      </c>
      <c r="H23" s="580">
        <v>1</v>
      </c>
      <c r="I23" s="580">
        <v>7</v>
      </c>
      <c r="J23" s="90">
        <v>1</v>
      </c>
      <c r="K23" s="580">
        <v>4</v>
      </c>
      <c r="L23" s="580">
        <v>0</v>
      </c>
      <c r="M23" s="90">
        <v>0</v>
      </c>
      <c r="N23" s="580">
        <f t="shared" si="0"/>
        <v>8</v>
      </c>
      <c r="O23" s="580">
        <f t="shared" si="0"/>
        <v>24</v>
      </c>
      <c r="P23" s="90">
        <f t="shared" si="1"/>
        <v>32</v>
      </c>
      <c r="Q23" s="144"/>
      <c r="R23" s="189" t="s">
        <v>253</v>
      </c>
    </row>
    <row r="24" spans="1:18" ht="20.25" customHeight="1" thickTop="1" thickBot="1">
      <c r="A24" s="560" t="s">
        <v>0</v>
      </c>
      <c r="B24" s="561">
        <f>SUM(B9:B23)</f>
        <v>252</v>
      </c>
      <c r="C24" s="561">
        <f t="shared" ref="C24:Q24" si="2">SUM(C9:C23)</f>
        <v>165</v>
      </c>
      <c r="D24" s="561">
        <f t="shared" si="2"/>
        <v>28</v>
      </c>
      <c r="E24" s="561">
        <f t="shared" si="2"/>
        <v>43</v>
      </c>
      <c r="F24" s="561">
        <f t="shared" si="2"/>
        <v>74</v>
      </c>
      <c r="G24" s="561">
        <f t="shared" si="2"/>
        <v>121</v>
      </c>
      <c r="H24" s="561">
        <f t="shared" si="2"/>
        <v>72</v>
      </c>
      <c r="I24" s="561">
        <f t="shared" si="2"/>
        <v>250</v>
      </c>
      <c r="J24" s="561">
        <f t="shared" si="2"/>
        <v>168</v>
      </c>
      <c r="K24" s="561">
        <f t="shared" si="2"/>
        <v>267</v>
      </c>
      <c r="L24" s="561">
        <f t="shared" si="2"/>
        <v>27</v>
      </c>
      <c r="M24" s="561">
        <f t="shared" si="2"/>
        <v>14</v>
      </c>
      <c r="N24" s="561">
        <f t="shared" si="2"/>
        <v>621</v>
      </c>
      <c r="O24" s="561">
        <f t="shared" si="2"/>
        <v>860</v>
      </c>
      <c r="P24" s="561">
        <f t="shared" si="2"/>
        <v>1481</v>
      </c>
      <c r="Q24" s="561">
        <f t="shared" si="2"/>
        <v>237</v>
      </c>
      <c r="R24" s="557" t="s">
        <v>254</v>
      </c>
    </row>
    <row r="25" spans="1:18" ht="20.100000000000001" customHeight="1" thickTop="1"/>
    <row r="26" spans="1:18" ht="20.100000000000001" customHeight="1">
      <c r="A26" s="34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8" ht="20.100000000000001" customHeight="1">
      <c r="A27" s="34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8" ht="20.100000000000001" customHeight="1">
      <c r="A28" s="34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8" ht="20.100000000000001" customHeight="1">
      <c r="A29" s="34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8" ht="20.100000000000001" customHeight="1">
      <c r="A30" s="34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8" ht="20.100000000000001" customHeight="1">
      <c r="A31" s="34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8" ht="20.100000000000001" customHeight="1">
      <c r="A32" s="34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ht="20.100000000000001" customHeight="1">
      <c r="A33" s="34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ht="20.100000000000001" customHeight="1">
      <c r="A34" s="34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1:16" ht="20.100000000000001" customHeight="1">
      <c r="A35" s="34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20.100000000000001" customHeight="1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6" ht="20.100000000000001" customHeight="1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 ht="20.100000000000001" customHeight="1">
      <c r="A38" s="34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ht="20.100000000000001" customHeight="1">
      <c r="A39" s="34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ht="20.100000000000001" customHeight="1">
      <c r="A40" s="34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</sheetData>
  <mergeCells count="20">
    <mergeCell ref="H6:I6"/>
    <mergeCell ref="J6:K6"/>
    <mergeCell ref="L6:M6"/>
    <mergeCell ref="N6:P6"/>
    <mergeCell ref="A1:P1"/>
    <mergeCell ref="A2:P2"/>
    <mergeCell ref="A3:R3"/>
    <mergeCell ref="P4:R4"/>
    <mergeCell ref="A5:A8"/>
    <mergeCell ref="B5:C5"/>
    <mergeCell ref="D5:E5"/>
    <mergeCell ref="F5:G5"/>
    <mergeCell ref="H5:I5"/>
    <mergeCell ref="J5:K5"/>
    <mergeCell ref="L5:M5"/>
    <mergeCell ref="N5:P5"/>
    <mergeCell ref="R5:R8"/>
    <mergeCell ref="B6:C6"/>
    <mergeCell ref="D6:E6"/>
    <mergeCell ref="F6:G6"/>
  </mergeCells>
  <printOptions horizontalCentered="1"/>
  <pageMargins left="1" right="1" top="1" bottom="1" header="1.5" footer="1"/>
  <pageSetup paperSize="9" scale="85" orientation="landscape" r:id="rId1"/>
  <headerFooter alignWithMargins="0">
    <oddFooter>&amp;C&amp;12 57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E27"/>
  <sheetViews>
    <sheetView rightToLeft="1" view="pageBreakPreview" zoomScaleNormal="100" zoomScaleSheetLayoutView="100" workbookViewId="0"/>
  </sheetViews>
  <sheetFormatPr defaultRowHeight="12.75"/>
  <cols>
    <col min="1" max="1" width="12" customWidth="1"/>
    <col min="2" max="2" width="30.28515625" customWidth="1"/>
    <col min="3" max="3" width="30.85546875" customWidth="1"/>
    <col min="4" max="4" width="22.42578125" customWidth="1"/>
    <col min="5" max="5" width="17" customWidth="1"/>
  </cols>
  <sheetData>
    <row r="2" spans="1:5" ht="18">
      <c r="A2" s="682" t="s">
        <v>653</v>
      </c>
      <c r="B2" s="682"/>
      <c r="C2" s="682"/>
      <c r="D2" s="682"/>
      <c r="E2" s="682"/>
    </row>
    <row r="3" spans="1:5" ht="28.5" customHeight="1">
      <c r="A3" s="690" t="s">
        <v>654</v>
      </c>
      <c r="B3" s="690"/>
      <c r="C3" s="690"/>
      <c r="D3" s="690"/>
      <c r="E3" s="690"/>
    </row>
    <row r="4" spans="1:5" ht="18.75" thickBot="1">
      <c r="A4" s="205" t="s">
        <v>840</v>
      </c>
      <c r="B4" s="205"/>
      <c r="C4" s="205"/>
      <c r="D4" s="711" t="s">
        <v>397</v>
      </c>
      <c r="E4" s="711"/>
    </row>
    <row r="5" spans="1:5" ht="18.75" thickTop="1">
      <c r="A5" s="878" t="s">
        <v>1</v>
      </c>
      <c r="B5" s="272" t="s">
        <v>574</v>
      </c>
      <c r="C5" s="272" t="s">
        <v>567</v>
      </c>
      <c r="D5" s="272" t="s">
        <v>0</v>
      </c>
      <c r="E5" s="766" t="s">
        <v>238</v>
      </c>
    </row>
    <row r="6" spans="1:5" ht="15.75" customHeight="1">
      <c r="A6" s="879"/>
      <c r="B6" s="273" t="s">
        <v>564</v>
      </c>
      <c r="C6" s="273" t="s">
        <v>568</v>
      </c>
      <c r="D6" s="273" t="s">
        <v>254</v>
      </c>
      <c r="E6" s="767"/>
    </row>
    <row r="7" spans="1:5" ht="31.5">
      <c r="A7" s="879"/>
      <c r="B7" s="257" t="s">
        <v>131</v>
      </c>
      <c r="C7" s="257" t="s">
        <v>209</v>
      </c>
      <c r="D7" s="257" t="s">
        <v>210</v>
      </c>
      <c r="E7" s="767"/>
    </row>
    <row r="8" spans="1:5" ht="44.25" customHeight="1" thickBot="1">
      <c r="A8" s="256"/>
      <c r="B8" s="257" t="s">
        <v>451</v>
      </c>
      <c r="C8" s="257" t="s">
        <v>565</v>
      </c>
      <c r="D8" s="257" t="s">
        <v>566</v>
      </c>
      <c r="E8" s="889"/>
    </row>
    <row r="9" spans="1:5" ht="18.75" thickTop="1">
      <c r="A9" s="235" t="s">
        <v>28</v>
      </c>
      <c r="B9" s="316">
        <v>59330</v>
      </c>
      <c r="C9" s="316">
        <v>41188</v>
      </c>
      <c r="D9" s="316">
        <f t="shared" ref="D9:D22" si="0">C9+B9</f>
        <v>100518</v>
      </c>
      <c r="E9" s="230" t="s">
        <v>239</v>
      </c>
    </row>
    <row r="10" spans="1:5" ht="18">
      <c r="A10" s="232" t="s">
        <v>39</v>
      </c>
      <c r="B10" s="317">
        <v>26133</v>
      </c>
      <c r="C10" s="317">
        <v>21695</v>
      </c>
      <c r="D10" s="317">
        <f t="shared" si="0"/>
        <v>47828</v>
      </c>
      <c r="E10" s="229" t="s">
        <v>240</v>
      </c>
    </row>
    <row r="11" spans="1:5" ht="18">
      <c r="A11" s="232" t="s">
        <v>29</v>
      </c>
      <c r="B11" s="317">
        <v>25411</v>
      </c>
      <c r="C11" s="317">
        <v>13848</v>
      </c>
      <c r="D11" s="317">
        <f t="shared" si="0"/>
        <v>39259</v>
      </c>
      <c r="E11" s="229" t="s">
        <v>241</v>
      </c>
    </row>
    <row r="12" spans="1:5" ht="18">
      <c r="A12" s="232" t="s">
        <v>40</v>
      </c>
      <c r="B12" s="317">
        <v>41726</v>
      </c>
      <c r="C12" s="317">
        <v>16131</v>
      </c>
      <c r="D12" s="317">
        <f t="shared" si="0"/>
        <v>57857</v>
      </c>
      <c r="E12" s="229" t="s">
        <v>242</v>
      </c>
    </row>
    <row r="13" spans="1:5" ht="18">
      <c r="A13" s="232" t="s">
        <v>30</v>
      </c>
      <c r="B13" s="317">
        <v>135453</v>
      </c>
      <c r="C13" s="317">
        <v>109538</v>
      </c>
      <c r="D13" s="317">
        <f t="shared" si="0"/>
        <v>244991</v>
      </c>
      <c r="E13" s="229" t="s">
        <v>243</v>
      </c>
    </row>
    <row r="14" spans="1:5" ht="18">
      <c r="A14" s="232" t="s">
        <v>41</v>
      </c>
      <c r="B14" s="317">
        <v>37443</v>
      </c>
      <c r="C14" s="317">
        <v>19487</v>
      </c>
      <c r="D14" s="317">
        <f t="shared" si="0"/>
        <v>56930</v>
      </c>
      <c r="E14" s="229" t="s">
        <v>244</v>
      </c>
    </row>
    <row r="15" spans="1:5" ht="18">
      <c r="A15" s="232" t="s">
        <v>31</v>
      </c>
      <c r="B15" s="317">
        <v>46495</v>
      </c>
      <c r="C15" s="317">
        <v>24419</v>
      </c>
      <c r="D15" s="317">
        <f t="shared" si="0"/>
        <v>70914</v>
      </c>
      <c r="E15" s="229" t="s">
        <v>245</v>
      </c>
    </row>
    <row r="16" spans="1:5" ht="18">
      <c r="A16" s="232" t="s">
        <v>32</v>
      </c>
      <c r="B16" s="317">
        <v>36450</v>
      </c>
      <c r="C16" s="317">
        <v>18028</v>
      </c>
      <c r="D16" s="317">
        <f t="shared" si="0"/>
        <v>54478</v>
      </c>
      <c r="E16" s="229" t="s">
        <v>246</v>
      </c>
    </row>
    <row r="17" spans="1:5" ht="18">
      <c r="A17" s="232" t="s">
        <v>33</v>
      </c>
      <c r="B17" s="317">
        <v>41669</v>
      </c>
      <c r="C17" s="317">
        <v>23439</v>
      </c>
      <c r="D17" s="317">
        <f t="shared" si="0"/>
        <v>65108</v>
      </c>
      <c r="E17" s="229" t="s">
        <v>247</v>
      </c>
    </row>
    <row r="18" spans="1:5" ht="18">
      <c r="A18" s="133" t="s">
        <v>21</v>
      </c>
      <c r="B18" s="318">
        <v>42338</v>
      </c>
      <c r="C18" s="318">
        <v>22727</v>
      </c>
      <c r="D18" s="317">
        <f t="shared" si="0"/>
        <v>65065</v>
      </c>
      <c r="E18" s="229" t="s">
        <v>248</v>
      </c>
    </row>
    <row r="19" spans="1:5" ht="18">
      <c r="A19" s="232" t="s">
        <v>22</v>
      </c>
      <c r="B19" s="317">
        <v>24309</v>
      </c>
      <c r="C19" s="317">
        <v>16906</v>
      </c>
      <c r="D19" s="317">
        <f t="shared" si="0"/>
        <v>41215</v>
      </c>
      <c r="E19" s="229" t="s">
        <v>249</v>
      </c>
    </row>
    <row r="20" spans="1:5" ht="18">
      <c r="A20" s="232" t="s">
        <v>34</v>
      </c>
      <c r="B20" s="317">
        <v>55805</v>
      </c>
      <c r="C20" s="317">
        <v>31874</v>
      </c>
      <c r="D20" s="317">
        <f t="shared" si="0"/>
        <v>87679</v>
      </c>
      <c r="E20" s="229" t="s">
        <v>250</v>
      </c>
    </row>
    <row r="21" spans="1:5" ht="18">
      <c r="A21" s="232" t="s">
        <v>35</v>
      </c>
      <c r="B21" s="317">
        <v>37356</v>
      </c>
      <c r="C21" s="317">
        <v>20423</v>
      </c>
      <c r="D21" s="317">
        <f t="shared" si="0"/>
        <v>57779</v>
      </c>
      <c r="E21" s="229" t="s">
        <v>251</v>
      </c>
    </row>
    <row r="22" spans="1:5" ht="18">
      <c r="A22" s="232" t="s">
        <v>36</v>
      </c>
      <c r="B22" s="317">
        <v>36843</v>
      </c>
      <c r="C22" s="317">
        <v>19462</v>
      </c>
      <c r="D22" s="317">
        <f t="shared" si="0"/>
        <v>56305</v>
      </c>
      <c r="E22" s="207" t="s">
        <v>252</v>
      </c>
    </row>
    <row r="23" spans="1:5" ht="18.75" thickBot="1">
      <c r="A23" s="234" t="s">
        <v>37</v>
      </c>
      <c r="B23" s="319">
        <v>56341</v>
      </c>
      <c r="C23" s="319">
        <v>39116</v>
      </c>
      <c r="D23" s="319">
        <f>C23+B23</f>
        <v>95457</v>
      </c>
      <c r="E23" s="214" t="s">
        <v>253</v>
      </c>
    </row>
    <row r="24" spans="1:5" ht="19.5" thickTop="1" thickBot="1">
      <c r="A24" s="233" t="s">
        <v>0</v>
      </c>
      <c r="B24" s="320">
        <f t="shared" ref="B24" si="1">SUM(B9:B23)</f>
        <v>703102</v>
      </c>
      <c r="C24" s="321">
        <f>SUM(C9:C23)</f>
        <v>438281</v>
      </c>
      <c r="D24" s="321">
        <f>SUM(D9:D23)</f>
        <v>1141383</v>
      </c>
      <c r="E24" s="215" t="s">
        <v>254</v>
      </c>
    </row>
    <row r="25" spans="1:5" ht="13.5" thickTop="1"/>
    <row r="26" spans="1:5" ht="22.5">
      <c r="D26" s="612"/>
    </row>
    <row r="27" spans="1:5">
      <c r="D27" s="42"/>
    </row>
  </sheetData>
  <mergeCells count="5">
    <mergeCell ref="A2:E2"/>
    <mergeCell ref="D4:E4"/>
    <mergeCell ref="A3:E3"/>
    <mergeCell ref="A5:A7"/>
    <mergeCell ref="E5:E8"/>
  </mergeCells>
  <printOptions horizontalCentered="1"/>
  <pageMargins left="0.7" right="0.7" top="0.75" bottom="0.75" header="0.3" footer="0.3"/>
  <pageSetup paperSize="9" firstPageNumber="59" orientation="landscape" useFirstPageNumber="1" verticalDpi="4294967293" r:id="rId1"/>
  <headerFooter>
    <oddFooter>&amp;C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IP27"/>
  <sheetViews>
    <sheetView rightToLeft="1" view="pageBreakPreview" zoomScaleNormal="75" zoomScaleSheetLayoutView="100" workbookViewId="0">
      <selection activeCell="F25" sqref="F25"/>
    </sheetView>
  </sheetViews>
  <sheetFormatPr defaultRowHeight="12.75"/>
  <cols>
    <col min="1" max="1" width="14.5703125" customWidth="1"/>
    <col min="2" max="2" width="16.140625" customWidth="1"/>
    <col min="3" max="3" width="17.42578125" customWidth="1"/>
    <col min="4" max="4" width="16.140625" customWidth="1"/>
    <col min="5" max="5" width="17.42578125" customWidth="1"/>
    <col min="6" max="6" width="16.140625" customWidth="1"/>
    <col min="7" max="7" width="18.140625" customWidth="1"/>
    <col min="8" max="8" width="15.85546875" bestFit="1" customWidth="1"/>
    <col min="9" max="9" width="9.5703125" customWidth="1"/>
  </cols>
  <sheetData>
    <row r="1" spans="1:250" s="1" customFormat="1" ht="24.75" customHeight="1">
      <c r="A1" s="682" t="s">
        <v>655</v>
      </c>
      <c r="B1" s="682"/>
      <c r="C1" s="682"/>
      <c r="D1" s="682"/>
      <c r="E1" s="682"/>
      <c r="F1" s="682"/>
      <c r="G1" s="682"/>
      <c r="H1" s="682"/>
    </row>
    <row r="2" spans="1:250" s="1" customFormat="1" ht="24.75" customHeight="1">
      <c r="A2" s="690" t="s">
        <v>656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U2" s="690"/>
      <c r="V2" s="690"/>
      <c r="W2" s="690"/>
      <c r="X2" s="690"/>
      <c r="Y2" s="690"/>
      <c r="Z2" s="690"/>
      <c r="AA2" s="690"/>
      <c r="AB2" s="690"/>
      <c r="AC2" s="690"/>
      <c r="AD2" s="690"/>
      <c r="AE2" s="690"/>
      <c r="AF2" s="690"/>
      <c r="AG2" s="690"/>
      <c r="AH2" s="690"/>
      <c r="AI2" s="690"/>
      <c r="AJ2" s="690"/>
      <c r="AK2" s="690"/>
      <c r="AL2" s="690"/>
      <c r="AM2" s="690"/>
      <c r="AN2" s="690"/>
      <c r="AO2" s="690"/>
      <c r="AP2" s="690"/>
      <c r="AQ2" s="690"/>
      <c r="AR2" s="690"/>
      <c r="AS2" s="690"/>
      <c r="AT2" s="690"/>
      <c r="AU2" s="690"/>
      <c r="AV2" s="690"/>
      <c r="AW2" s="690"/>
      <c r="AX2" s="690"/>
      <c r="AY2" s="690"/>
      <c r="AZ2" s="690"/>
      <c r="BA2" s="690"/>
      <c r="BB2" s="690"/>
      <c r="BC2" s="690"/>
      <c r="BD2" s="690"/>
      <c r="BE2" s="690"/>
      <c r="BF2" s="690"/>
      <c r="BG2" s="690"/>
      <c r="BH2" s="690"/>
      <c r="BI2" s="690"/>
      <c r="BJ2" s="690"/>
      <c r="BK2" s="690"/>
      <c r="BL2" s="690"/>
      <c r="BM2" s="690"/>
      <c r="BN2" s="690"/>
      <c r="BO2" s="690"/>
      <c r="BP2" s="690"/>
      <c r="BQ2" s="690"/>
      <c r="BR2" s="690"/>
      <c r="BS2" s="690"/>
      <c r="BT2" s="690"/>
      <c r="BU2" s="690"/>
      <c r="BV2" s="690"/>
      <c r="BW2" s="690"/>
      <c r="BX2" s="690"/>
      <c r="BY2" s="690"/>
      <c r="BZ2" s="690"/>
      <c r="CA2" s="690"/>
      <c r="CB2" s="690"/>
      <c r="CC2" s="690"/>
      <c r="CD2" s="690"/>
      <c r="CE2" s="690"/>
      <c r="CF2" s="690"/>
      <c r="CG2" s="690"/>
      <c r="CH2" s="690"/>
      <c r="CI2" s="690"/>
      <c r="CJ2" s="690"/>
      <c r="CK2" s="690"/>
      <c r="CL2" s="690"/>
      <c r="CM2" s="690"/>
      <c r="CN2" s="690"/>
      <c r="CO2" s="690"/>
      <c r="CP2" s="690"/>
      <c r="CQ2" s="690"/>
      <c r="CR2" s="690"/>
      <c r="CS2" s="690"/>
      <c r="CT2" s="690"/>
      <c r="CU2" s="690"/>
      <c r="CV2" s="690"/>
      <c r="CW2" s="690"/>
      <c r="CX2" s="690"/>
      <c r="CY2" s="690"/>
      <c r="CZ2" s="690"/>
      <c r="DA2" s="690"/>
      <c r="DB2" s="690"/>
      <c r="DC2" s="690"/>
      <c r="DD2" s="690"/>
      <c r="DE2" s="690"/>
      <c r="DF2" s="690"/>
      <c r="DG2" s="690"/>
      <c r="DH2" s="690"/>
      <c r="DI2" s="690"/>
      <c r="DJ2" s="690"/>
      <c r="DK2" s="690"/>
      <c r="DL2" s="690"/>
      <c r="DM2" s="690"/>
      <c r="DN2" s="690"/>
      <c r="DO2" s="690"/>
      <c r="DP2" s="690"/>
      <c r="DQ2" s="690"/>
      <c r="DR2" s="690"/>
      <c r="DS2" s="690"/>
      <c r="DT2" s="690"/>
      <c r="DU2" s="690"/>
      <c r="DV2" s="690"/>
      <c r="DW2" s="690"/>
      <c r="DX2" s="690"/>
      <c r="DY2" s="690"/>
      <c r="DZ2" s="690"/>
      <c r="EA2" s="690"/>
      <c r="EB2" s="690"/>
      <c r="EC2" s="690"/>
      <c r="ED2" s="690"/>
      <c r="EE2" s="690"/>
      <c r="EF2" s="690"/>
      <c r="EG2" s="690"/>
      <c r="EH2" s="690"/>
      <c r="EI2" s="690"/>
      <c r="EJ2" s="690"/>
      <c r="EK2" s="690"/>
      <c r="EL2" s="690"/>
      <c r="EM2" s="690"/>
      <c r="EN2" s="690"/>
      <c r="EO2" s="690"/>
      <c r="EP2" s="690"/>
      <c r="EQ2" s="690"/>
      <c r="ER2" s="690"/>
      <c r="ES2" s="690"/>
      <c r="ET2" s="690"/>
      <c r="EU2" s="690"/>
      <c r="EV2" s="690"/>
      <c r="EW2" s="690"/>
      <c r="EX2" s="690"/>
      <c r="EY2" s="690"/>
      <c r="EZ2" s="690"/>
      <c r="FA2" s="690"/>
      <c r="FB2" s="690"/>
      <c r="FC2" s="690"/>
      <c r="FD2" s="690"/>
      <c r="FE2" s="690"/>
      <c r="FF2" s="690"/>
      <c r="FG2" s="690"/>
      <c r="FH2" s="690"/>
      <c r="FI2" s="690"/>
      <c r="FJ2" s="690"/>
      <c r="FK2" s="690"/>
      <c r="FL2" s="690"/>
      <c r="FM2" s="690"/>
      <c r="FN2" s="690"/>
      <c r="FO2" s="690"/>
      <c r="FP2" s="690"/>
      <c r="FQ2" s="690"/>
      <c r="FR2" s="690"/>
      <c r="FS2" s="690"/>
      <c r="FT2" s="690"/>
      <c r="FU2" s="690"/>
      <c r="FV2" s="690"/>
      <c r="FW2" s="690"/>
      <c r="FX2" s="690"/>
      <c r="FY2" s="690"/>
      <c r="FZ2" s="690"/>
      <c r="GA2" s="690"/>
      <c r="GB2" s="690"/>
      <c r="GC2" s="690"/>
      <c r="GD2" s="690"/>
      <c r="GE2" s="690"/>
      <c r="GF2" s="690"/>
      <c r="GG2" s="690"/>
      <c r="GH2" s="690"/>
      <c r="GI2" s="690"/>
      <c r="GJ2" s="690"/>
      <c r="GK2" s="690"/>
      <c r="GL2" s="690"/>
      <c r="GM2" s="690"/>
      <c r="GN2" s="690"/>
      <c r="GO2" s="690"/>
      <c r="GP2" s="690"/>
      <c r="GQ2" s="690"/>
      <c r="GR2" s="690"/>
      <c r="GS2" s="690"/>
      <c r="GT2" s="690"/>
      <c r="GU2" s="690"/>
      <c r="GV2" s="690"/>
      <c r="GW2" s="690"/>
      <c r="GX2" s="690"/>
      <c r="GY2" s="690"/>
      <c r="GZ2" s="690"/>
      <c r="HA2" s="690"/>
      <c r="HB2" s="690"/>
      <c r="HC2" s="690"/>
      <c r="HD2" s="690"/>
      <c r="HE2" s="690"/>
      <c r="HF2" s="690"/>
      <c r="HG2" s="690"/>
      <c r="HH2" s="690"/>
      <c r="HI2" s="690"/>
      <c r="HJ2" s="690"/>
      <c r="HK2" s="690"/>
      <c r="HL2" s="690"/>
      <c r="HM2" s="690"/>
      <c r="HN2" s="690"/>
      <c r="HO2" s="690"/>
      <c r="HP2" s="690"/>
      <c r="HQ2" s="690"/>
      <c r="HR2" s="690"/>
      <c r="HS2" s="690"/>
      <c r="HT2" s="690"/>
      <c r="HU2" s="690"/>
      <c r="HV2" s="690"/>
      <c r="HW2" s="690"/>
      <c r="HX2" s="690"/>
      <c r="HY2" s="690"/>
      <c r="HZ2" s="690"/>
      <c r="IA2" s="690"/>
      <c r="IB2" s="690"/>
      <c r="IC2" s="690"/>
      <c r="ID2" s="690"/>
      <c r="IE2" s="690"/>
      <c r="IF2" s="690"/>
      <c r="IG2" s="690"/>
      <c r="IH2" s="690"/>
      <c r="II2" s="690"/>
      <c r="IJ2" s="690"/>
      <c r="IK2" s="690"/>
      <c r="IL2" s="690"/>
      <c r="IM2" s="690"/>
      <c r="IN2" s="690"/>
      <c r="IO2" s="690"/>
      <c r="IP2" s="690"/>
    </row>
    <row r="3" spans="1:250" s="1" customFormat="1" ht="19.5" customHeight="1" thickBot="1">
      <c r="A3" s="205" t="s">
        <v>234</v>
      </c>
      <c r="B3" s="205"/>
      <c r="C3" s="205"/>
      <c r="D3" s="205"/>
      <c r="E3" s="205"/>
      <c r="F3" s="205"/>
      <c r="G3" s="711" t="s">
        <v>398</v>
      </c>
      <c r="H3" s="711"/>
    </row>
    <row r="4" spans="1:250" ht="18.75" customHeight="1" thickTop="1">
      <c r="A4" s="878" t="s">
        <v>1</v>
      </c>
      <c r="B4" s="761" t="s">
        <v>453</v>
      </c>
      <c r="C4" s="761"/>
      <c r="D4" s="761" t="s">
        <v>454</v>
      </c>
      <c r="E4" s="761"/>
      <c r="F4" s="761" t="s">
        <v>456</v>
      </c>
      <c r="G4" s="761"/>
      <c r="H4" s="963" t="s">
        <v>238</v>
      </c>
    </row>
    <row r="5" spans="1:250" ht="29.25" customHeight="1">
      <c r="A5" s="879"/>
      <c r="B5" s="962" t="s">
        <v>452</v>
      </c>
      <c r="C5" s="962"/>
      <c r="D5" s="962" t="s">
        <v>455</v>
      </c>
      <c r="E5" s="962"/>
      <c r="F5" s="962" t="s">
        <v>457</v>
      </c>
      <c r="G5" s="962"/>
      <c r="H5" s="964"/>
    </row>
    <row r="6" spans="1:250" ht="14.25" customHeight="1">
      <c r="A6" s="879"/>
      <c r="B6" s="231" t="s">
        <v>554</v>
      </c>
      <c r="C6" s="231" t="s">
        <v>555</v>
      </c>
      <c r="D6" s="257" t="s">
        <v>554</v>
      </c>
      <c r="E6" s="257" t="s">
        <v>555</v>
      </c>
      <c r="F6" s="257" t="s">
        <v>554</v>
      </c>
      <c r="G6" s="257" t="s">
        <v>555</v>
      </c>
      <c r="H6" s="964"/>
    </row>
    <row r="7" spans="1:250" ht="20.25" customHeight="1" thickBot="1">
      <c r="A7" s="879"/>
      <c r="B7" s="236" t="s">
        <v>556</v>
      </c>
      <c r="C7" s="236" t="s">
        <v>557</v>
      </c>
      <c r="D7" s="236" t="s">
        <v>556</v>
      </c>
      <c r="E7" s="236" t="s">
        <v>557</v>
      </c>
      <c r="F7" s="236" t="s">
        <v>556</v>
      </c>
      <c r="G7" s="236" t="s">
        <v>557</v>
      </c>
      <c r="H7" s="964"/>
    </row>
    <row r="8" spans="1:250" ht="17.25" customHeight="1" thickTop="1">
      <c r="A8" s="128" t="s">
        <v>28</v>
      </c>
      <c r="B8" s="153">
        <v>17576446</v>
      </c>
      <c r="C8" s="153">
        <v>8110050</v>
      </c>
      <c r="D8" s="152">
        <v>32935190</v>
      </c>
      <c r="E8" s="152">
        <v>10869556</v>
      </c>
      <c r="F8" s="152">
        <v>17741364</v>
      </c>
      <c r="G8" s="152">
        <v>9340559</v>
      </c>
      <c r="H8" s="211" t="s">
        <v>239</v>
      </c>
    </row>
    <row r="9" spans="1:250" ht="17.25" customHeight="1">
      <c r="A9" s="130" t="s">
        <v>39</v>
      </c>
      <c r="B9" s="153">
        <v>7552470</v>
      </c>
      <c r="C9" s="153">
        <v>4836579</v>
      </c>
      <c r="D9" s="153">
        <v>9960815</v>
      </c>
      <c r="E9" s="153">
        <v>5140936</v>
      </c>
      <c r="F9" s="153">
        <v>7651309</v>
      </c>
      <c r="G9" s="153">
        <v>5100955</v>
      </c>
      <c r="H9" s="190" t="s">
        <v>240</v>
      </c>
    </row>
    <row r="10" spans="1:250" ht="17.25" customHeight="1">
      <c r="A10" s="130" t="s">
        <v>29</v>
      </c>
      <c r="B10" s="153">
        <v>7410620</v>
      </c>
      <c r="C10" s="153">
        <v>2906900</v>
      </c>
      <c r="D10" s="153">
        <v>10426515</v>
      </c>
      <c r="E10" s="153">
        <v>3404573</v>
      </c>
      <c r="F10" s="153">
        <v>7534220</v>
      </c>
      <c r="G10" s="153">
        <v>3026692</v>
      </c>
      <c r="H10" s="190" t="s">
        <v>241</v>
      </c>
    </row>
    <row r="11" spans="1:250" ht="17.25" customHeight="1">
      <c r="A11" s="130" t="s">
        <v>40</v>
      </c>
      <c r="B11" s="153">
        <v>13172482</v>
      </c>
      <c r="C11" s="153">
        <v>3599400</v>
      </c>
      <c r="D11" s="153">
        <v>15519547</v>
      </c>
      <c r="E11" s="153">
        <v>4288180</v>
      </c>
      <c r="F11" s="153">
        <v>13006638</v>
      </c>
      <c r="G11" s="153">
        <v>3822117</v>
      </c>
      <c r="H11" s="190" t="s">
        <v>242</v>
      </c>
    </row>
    <row r="12" spans="1:250" ht="15.75" customHeight="1">
      <c r="A12" s="130" t="s">
        <v>30</v>
      </c>
      <c r="B12" s="153">
        <v>41630445</v>
      </c>
      <c r="C12" s="153">
        <v>25640187</v>
      </c>
      <c r="D12" s="153">
        <v>44757350</v>
      </c>
      <c r="E12" s="153">
        <v>29599755</v>
      </c>
      <c r="F12" s="153">
        <v>40614946</v>
      </c>
      <c r="G12" s="153">
        <v>26093990</v>
      </c>
      <c r="H12" s="190" t="s">
        <v>243</v>
      </c>
    </row>
    <row r="13" spans="1:250" ht="17.25" customHeight="1">
      <c r="A13" s="130" t="s">
        <v>41</v>
      </c>
      <c r="B13" s="153">
        <v>11221452</v>
      </c>
      <c r="C13" s="153">
        <v>4826808</v>
      </c>
      <c r="D13" s="153">
        <v>13524415</v>
      </c>
      <c r="E13" s="153">
        <v>5985198</v>
      </c>
      <c r="F13" s="153">
        <v>11310001</v>
      </c>
      <c r="G13" s="153">
        <v>5059870</v>
      </c>
      <c r="H13" s="190" t="s">
        <v>244</v>
      </c>
    </row>
    <row r="14" spans="1:250" ht="17.25" customHeight="1">
      <c r="A14" s="130" t="s">
        <v>31</v>
      </c>
      <c r="B14" s="153">
        <v>14944653</v>
      </c>
      <c r="C14" s="153">
        <v>4928679</v>
      </c>
      <c r="D14" s="153">
        <v>14941682</v>
      </c>
      <c r="E14" s="153">
        <v>5920723</v>
      </c>
      <c r="F14" s="153">
        <v>14429277</v>
      </c>
      <c r="G14" s="153">
        <v>5409884</v>
      </c>
      <c r="H14" s="190" t="s">
        <v>245</v>
      </c>
    </row>
    <row r="15" spans="1:250" ht="17.25" customHeight="1">
      <c r="A15" s="130" t="s">
        <v>32</v>
      </c>
      <c r="B15" s="153">
        <v>11598971</v>
      </c>
      <c r="C15" s="153">
        <v>4094729</v>
      </c>
      <c r="D15" s="153">
        <v>12456009</v>
      </c>
      <c r="E15" s="153">
        <v>4192272</v>
      </c>
      <c r="F15" s="153">
        <v>11336257</v>
      </c>
      <c r="G15" s="153">
        <v>4251305</v>
      </c>
      <c r="H15" s="190" t="s">
        <v>246</v>
      </c>
    </row>
    <row r="16" spans="1:250" ht="17.25" customHeight="1">
      <c r="A16" s="130" t="s">
        <v>33</v>
      </c>
      <c r="B16" s="153">
        <v>12906033</v>
      </c>
      <c r="C16" s="153">
        <v>5223267</v>
      </c>
      <c r="D16" s="153">
        <v>12907361</v>
      </c>
      <c r="E16" s="153">
        <v>5498929</v>
      </c>
      <c r="F16" s="153">
        <v>12754609</v>
      </c>
      <c r="G16" s="153">
        <v>5360816</v>
      </c>
      <c r="H16" s="190" t="s">
        <v>247</v>
      </c>
    </row>
    <row r="17" spans="1:8" ht="17.25" customHeight="1">
      <c r="A17" s="133" t="s">
        <v>21</v>
      </c>
      <c r="B17" s="153">
        <v>13190470</v>
      </c>
      <c r="C17" s="153">
        <v>5027641</v>
      </c>
      <c r="D17" s="153">
        <v>13266116</v>
      </c>
      <c r="E17" s="153">
        <v>6078332</v>
      </c>
      <c r="F17" s="153">
        <v>12835204</v>
      </c>
      <c r="G17" s="153">
        <v>5106766</v>
      </c>
      <c r="H17" s="190" t="s">
        <v>248</v>
      </c>
    </row>
    <row r="18" spans="1:8" ht="17.25" customHeight="1">
      <c r="A18" s="130" t="s">
        <v>22</v>
      </c>
      <c r="B18" s="153">
        <v>6915032</v>
      </c>
      <c r="C18" s="153">
        <v>3818964</v>
      </c>
      <c r="D18" s="153">
        <v>7040407</v>
      </c>
      <c r="E18" s="153">
        <v>4103719</v>
      </c>
      <c r="F18" s="153">
        <v>6898687</v>
      </c>
      <c r="G18" s="153">
        <v>4020361</v>
      </c>
      <c r="H18" s="190" t="s">
        <v>249</v>
      </c>
    </row>
    <row r="19" spans="1:8" ht="17.25" customHeight="1">
      <c r="A19" s="130" t="s">
        <v>34</v>
      </c>
      <c r="B19" s="153">
        <v>17290720</v>
      </c>
      <c r="C19" s="153">
        <v>6989900</v>
      </c>
      <c r="D19" s="153">
        <v>18056343</v>
      </c>
      <c r="E19" s="153">
        <v>7681140</v>
      </c>
      <c r="F19" s="153">
        <v>17334807</v>
      </c>
      <c r="G19" s="153">
        <v>7178660</v>
      </c>
      <c r="H19" s="190" t="s">
        <v>250</v>
      </c>
    </row>
    <row r="20" spans="1:8" ht="17.25" customHeight="1">
      <c r="A20" s="130" t="s">
        <v>35</v>
      </c>
      <c r="B20" s="153">
        <v>11642900</v>
      </c>
      <c r="C20" s="153">
        <v>4319387</v>
      </c>
      <c r="D20" s="153">
        <v>12923855</v>
      </c>
      <c r="E20" s="153">
        <v>4481710</v>
      </c>
      <c r="F20" s="153">
        <v>11769008</v>
      </c>
      <c r="G20" s="153">
        <v>4706837</v>
      </c>
      <c r="H20" s="190" t="s">
        <v>251</v>
      </c>
    </row>
    <row r="21" spans="1:8" ht="17.25" customHeight="1">
      <c r="A21" s="130" t="s">
        <v>36</v>
      </c>
      <c r="B21" s="153">
        <v>11124031</v>
      </c>
      <c r="C21" s="153">
        <v>4363584</v>
      </c>
      <c r="D21" s="153">
        <v>11709866</v>
      </c>
      <c r="E21" s="153">
        <v>4561716</v>
      </c>
      <c r="F21" s="153">
        <v>11221763</v>
      </c>
      <c r="G21" s="153">
        <v>4442864</v>
      </c>
      <c r="H21" s="207" t="s">
        <v>252</v>
      </c>
    </row>
    <row r="22" spans="1:8" ht="17.25" customHeight="1" thickBot="1">
      <c r="A22" s="129" t="s">
        <v>37</v>
      </c>
      <c r="B22" s="153">
        <v>16108356</v>
      </c>
      <c r="C22" s="153">
        <v>8307150</v>
      </c>
      <c r="D22" s="154">
        <v>17660631</v>
      </c>
      <c r="E22" s="154">
        <v>9655719</v>
      </c>
      <c r="F22" s="154">
        <v>16274985</v>
      </c>
      <c r="G22" s="154">
        <v>8813191</v>
      </c>
      <c r="H22" s="214" t="s">
        <v>253</v>
      </c>
    </row>
    <row r="23" spans="1:8" ht="17.25" customHeight="1" thickTop="1" thickBot="1">
      <c r="A23" s="126" t="s">
        <v>0</v>
      </c>
      <c r="B23" s="155">
        <f t="shared" ref="B23:G23" si="0">SUM(B8:B22)</f>
        <v>214285081</v>
      </c>
      <c r="C23" s="155">
        <f>SUM(C8:C22)</f>
        <v>96993225</v>
      </c>
      <c r="D23" s="155">
        <f>SUM(D8:D22)</f>
        <v>248086102</v>
      </c>
      <c r="E23" s="155">
        <f>SUM(E8:E22)</f>
        <v>111462458</v>
      </c>
      <c r="F23" s="155">
        <f t="shared" si="0"/>
        <v>212713075</v>
      </c>
      <c r="G23" s="155">
        <f t="shared" si="0"/>
        <v>101734867</v>
      </c>
      <c r="H23" s="215" t="s">
        <v>254</v>
      </c>
    </row>
    <row r="24" spans="1:8" ht="13.5" thickTop="1">
      <c r="A24" s="961"/>
      <c r="B24" s="961"/>
    </row>
    <row r="27" spans="1:8">
      <c r="G27" s="42"/>
    </row>
  </sheetData>
  <mergeCells count="43">
    <mergeCell ref="A1:H1"/>
    <mergeCell ref="A24:B24"/>
    <mergeCell ref="A4:A7"/>
    <mergeCell ref="B4:C4"/>
    <mergeCell ref="D4:E4"/>
    <mergeCell ref="F4:G4"/>
    <mergeCell ref="B5:C5"/>
    <mergeCell ref="A2:H2"/>
    <mergeCell ref="H4:H7"/>
    <mergeCell ref="D5:E5"/>
    <mergeCell ref="F5:G5"/>
    <mergeCell ref="CE2:CL2"/>
    <mergeCell ref="I2:J2"/>
    <mergeCell ref="K2:R2"/>
    <mergeCell ref="S2:Z2"/>
    <mergeCell ref="AA2:AH2"/>
    <mergeCell ref="AI2:AP2"/>
    <mergeCell ref="AQ2:AX2"/>
    <mergeCell ref="AY2:BF2"/>
    <mergeCell ref="BG2:BN2"/>
    <mergeCell ref="BO2:BV2"/>
    <mergeCell ref="BW2:CD2"/>
    <mergeCell ref="CM2:CT2"/>
    <mergeCell ref="FG2:FN2"/>
    <mergeCell ref="FO2:FV2"/>
    <mergeCell ref="FW2:GD2"/>
    <mergeCell ref="EA2:EH2"/>
    <mergeCell ref="II2:IP2"/>
    <mergeCell ref="G3:H3"/>
    <mergeCell ref="GM2:GT2"/>
    <mergeCell ref="GU2:HB2"/>
    <mergeCell ref="HC2:HJ2"/>
    <mergeCell ref="HK2:HR2"/>
    <mergeCell ref="HS2:HZ2"/>
    <mergeCell ref="IA2:IH2"/>
    <mergeCell ref="GE2:GL2"/>
    <mergeCell ref="CU2:DB2"/>
    <mergeCell ref="DC2:DJ2"/>
    <mergeCell ref="DK2:DR2"/>
    <mergeCell ref="DS2:DZ2"/>
    <mergeCell ref="EY2:FF2"/>
    <mergeCell ref="EI2:EP2"/>
    <mergeCell ref="EQ2:EX2"/>
  </mergeCells>
  <printOptions horizontalCentered="1"/>
  <pageMargins left="1" right="1" top="1.5" bottom="1" header="1.5" footer="1"/>
  <pageSetup paperSize="9" scale="90" orientation="landscape" r:id="rId1"/>
  <headerFooter alignWithMargins="0">
    <oddFooter>&amp;C&amp;12 60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rightToLeft="1" view="pageBreakPreview" zoomScaleNormal="100" zoomScaleSheetLayoutView="100" workbookViewId="0">
      <selection activeCell="H29" sqref="H29"/>
    </sheetView>
  </sheetViews>
  <sheetFormatPr defaultRowHeight="12.75"/>
  <cols>
    <col min="1" max="1" width="11.140625" customWidth="1"/>
    <col min="2" max="2" width="14.28515625" customWidth="1"/>
    <col min="3" max="3" width="14.7109375" customWidth="1"/>
    <col min="4" max="4" width="14.42578125" customWidth="1"/>
    <col min="5" max="5" width="14.140625" customWidth="1"/>
    <col min="6" max="6" width="15" customWidth="1"/>
    <col min="7" max="7" width="14.7109375" customWidth="1"/>
    <col min="8" max="8" width="16.42578125" customWidth="1"/>
    <col min="9" max="9" width="15.28515625" customWidth="1"/>
    <col min="10" max="10" width="16.85546875" customWidth="1"/>
    <col min="11" max="11" width="15.28515625" customWidth="1"/>
  </cols>
  <sheetData>
    <row r="2" spans="1:11" ht="19.5" customHeight="1">
      <c r="A2" s="682"/>
      <c r="B2" s="682"/>
      <c r="C2" s="682"/>
      <c r="D2" s="682"/>
      <c r="E2" s="682"/>
      <c r="F2" s="682"/>
      <c r="G2" s="682"/>
      <c r="H2" s="682"/>
      <c r="I2" s="682"/>
      <c r="J2" s="682"/>
      <c r="K2" s="682"/>
    </row>
    <row r="3" spans="1:11" ht="15.75" customHeight="1">
      <c r="A3" s="690"/>
      <c r="B3" s="690"/>
      <c r="C3" s="690"/>
      <c r="D3" s="690"/>
      <c r="E3" s="690"/>
      <c r="F3" s="690"/>
      <c r="G3" s="690"/>
      <c r="H3" s="690"/>
      <c r="I3" s="690"/>
      <c r="J3" s="690"/>
      <c r="K3" s="690"/>
    </row>
    <row r="4" spans="1:11" ht="18.75" thickBot="1">
      <c r="A4" s="205" t="s">
        <v>841</v>
      </c>
      <c r="B4" s="205"/>
      <c r="C4" s="205"/>
      <c r="D4" s="205"/>
      <c r="E4" s="205"/>
      <c r="F4" s="205"/>
      <c r="G4" s="205"/>
      <c r="H4" s="205"/>
      <c r="I4" s="711" t="s">
        <v>842</v>
      </c>
      <c r="J4" s="711"/>
      <c r="K4" s="711"/>
    </row>
    <row r="5" spans="1:11" ht="29.25" customHeight="1" thickTop="1">
      <c r="A5" s="878" t="s">
        <v>1</v>
      </c>
      <c r="B5" s="766" t="s">
        <v>460</v>
      </c>
      <c r="C5" s="766"/>
      <c r="D5" s="766" t="s">
        <v>461</v>
      </c>
      <c r="E5" s="766"/>
      <c r="F5" s="766" t="s">
        <v>570</v>
      </c>
      <c r="G5" s="766"/>
      <c r="H5" s="761" t="s">
        <v>462</v>
      </c>
      <c r="I5" s="761"/>
      <c r="J5" s="761"/>
      <c r="K5" s="766" t="s">
        <v>238</v>
      </c>
    </row>
    <row r="6" spans="1:11" ht="15" customHeight="1">
      <c r="A6" s="879"/>
      <c r="B6" s="962" t="s">
        <v>463</v>
      </c>
      <c r="C6" s="962"/>
      <c r="D6" s="962" t="s">
        <v>464</v>
      </c>
      <c r="E6" s="962"/>
      <c r="F6" s="962" t="s">
        <v>571</v>
      </c>
      <c r="G6" s="962"/>
      <c r="H6" s="962" t="s">
        <v>465</v>
      </c>
      <c r="I6" s="962"/>
      <c r="J6" s="962"/>
      <c r="K6" s="767"/>
    </row>
    <row r="7" spans="1:11" ht="15.75" customHeight="1">
      <c r="A7" s="879"/>
      <c r="B7" s="257" t="s">
        <v>554</v>
      </c>
      <c r="C7" s="257" t="s">
        <v>555</v>
      </c>
      <c r="D7" s="257" t="s">
        <v>554</v>
      </c>
      <c r="E7" s="257" t="s">
        <v>555</v>
      </c>
      <c r="F7" s="310" t="s">
        <v>554</v>
      </c>
      <c r="G7" s="310" t="s">
        <v>555</v>
      </c>
      <c r="H7" s="257" t="s">
        <v>554</v>
      </c>
      <c r="I7" s="257" t="s">
        <v>555</v>
      </c>
      <c r="J7" s="271" t="s">
        <v>559</v>
      </c>
      <c r="K7" s="767"/>
    </row>
    <row r="8" spans="1:11" ht="15.75" customHeight="1" thickBot="1">
      <c r="A8" s="913"/>
      <c r="B8" s="236" t="s">
        <v>556</v>
      </c>
      <c r="C8" s="236" t="s">
        <v>557</v>
      </c>
      <c r="D8" s="236" t="s">
        <v>556</v>
      </c>
      <c r="E8" s="236" t="s">
        <v>557</v>
      </c>
      <c r="F8" s="236" t="s">
        <v>556</v>
      </c>
      <c r="G8" s="236" t="s">
        <v>557</v>
      </c>
      <c r="H8" s="236" t="s">
        <v>556</v>
      </c>
      <c r="I8" s="236" t="s">
        <v>557</v>
      </c>
      <c r="J8" s="236" t="s">
        <v>254</v>
      </c>
      <c r="K8" s="889"/>
    </row>
    <row r="9" spans="1:11" ht="21.75" customHeight="1" thickTop="1">
      <c r="A9" s="235" t="s">
        <v>28</v>
      </c>
      <c r="B9" s="588">
        <v>17646978</v>
      </c>
      <c r="C9" s="588">
        <v>9034943</v>
      </c>
      <c r="D9" s="588">
        <v>17587051</v>
      </c>
      <c r="E9" s="588">
        <v>8975539</v>
      </c>
      <c r="F9" s="588">
        <v>18608580</v>
      </c>
      <c r="G9" s="588">
        <v>9773799</v>
      </c>
      <c r="H9" s="589">
        <f>SUM(D9+B9+'49'!F8+'49'!D8+'49'!B8,F9)</f>
        <v>122095609</v>
      </c>
      <c r="I9" s="589">
        <f>SUM(E9+C9+'49'!G8+'49'!E8+'49'!C8,G9)</f>
        <v>56104446</v>
      </c>
      <c r="J9" s="588">
        <f t="shared" ref="J9:J23" si="0">SUM(H9:I9)</f>
        <v>178200055</v>
      </c>
      <c r="K9" s="590" t="s">
        <v>239</v>
      </c>
    </row>
    <row r="10" spans="1:11" ht="20.25" customHeight="1">
      <c r="A10" s="232" t="s">
        <v>39</v>
      </c>
      <c r="B10" s="591">
        <v>7608042</v>
      </c>
      <c r="C10" s="591">
        <v>5063837</v>
      </c>
      <c r="D10" s="591">
        <v>7408632</v>
      </c>
      <c r="E10" s="591">
        <v>5010212</v>
      </c>
      <c r="F10" s="591">
        <v>7837206</v>
      </c>
      <c r="G10" s="591">
        <v>5409232</v>
      </c>
      <c r="H10" s="591">
        <f>SUM(D10+B10+'49'!F9+'49'!D9+'49'!B9,F10)</f>
        <v>48018474</v>
      </c>
      <c r="I10" s="591">
        <f>SUM(E10+C10+'49'!G9+'49'!E9+'49'!C9,G10)</f>
        <v>30561751</v>
      </c>
      <c r="J10" s="591">
        <f t="shared" si="0"/>
        <v>78580225</v>
      </c>
      <c r="K10" s="587" t="s">
        <v>240</v>
      </c>
    </row>
    <row r="11" spans="1:11" ht="20.25" customHeight="1">
      <c r="A11" s="232" t="s">
        <v>29</v>
      </c>
      <c r="B11" s="591">
        <v>7548720</v>
      </c>
      <c r="C11" s="591">
        <v>3070162</v>
      </c>
      <c r="D11" s="591">
        <v>7521910</v>
      </c>
      <c r="E11" s="591">
        <v>3061920</v>
      </c>
      <c r="F11" s="591">
        <v>7751745</v>
      </c>
      <c r="G11" s="591">
        <v>3159905</v>
      </c>
      <c r="H11" s="591">
        <f>SUM(D11+B11+'49'!F10+'49'!D10+'49'!B10,F11)</f>
        <v>48193730</v>
      </c>
      <c r="I11" s="591">
        <f>SUM(E11+C11+'49'!G10+'49'!E10+'49'!C10,G11)</f>
        <v>18630152</v>
      </c>
      <c r="J11" s="591">
        <f t="shared" si="0"/>
        <v>66823882</v>
      </c>
      <c r="K11" s="587" t="s">
        <v>241</v>
      </c>
    </row>
    <row r="12" spans="1:11" ht="21.75" customHeight="1">
      <c r="A12" s="232" t="s">
        <v>40</v>
      </c>
      <c r="B12" s="591">
        <v>13797101</v>
      </c>
      <c r="C12" s="591">
        <v>3914013</v>
      </c>
      <c r="D12" s="591">
        <v>12785823</v>
      </c>
      <c r="E12" s="591">
        <v>3740095</v>
      </c>
      <c r="F12" s="591">
        <v>13330244</v>
      </c>
      <c r="G12" s="591">
        <v>3991610</v>
      </c>
      <c r="H12" s="591">
        <f>SUM(D12+B12+'49'!F11+'49'!D11+'49'!B11,F12)</f>
        <v>81611835</v>
      </c>
      <c r="I12" s="591">
        <f>SUM(E12+C12+'49'!G11+'49'!E11+'49'!C11,G12)</f>
        <v>23355415</v>
      </c>
      <c r="J12" s="591">
        <f t="shared" si="0"/>
        <v>104967250</v>
      </c>
      <c r="K12" s="587" t="s">
        <v>242</v>
      </c>
    </row>
    <row r="13" spans="1:11" ht="25.5" customHeight="1">
      <c r="A13" s="232" t="s">
        <v>30</v>
      </c>
      <c r="B13" s="591">
        <v>40201611</v>
      </c>
      <c r="C13" s="591">
        <v>25749766</v>
      </c>
      <c r="D13" s="591">
        <v>39859894</v>
      </c>
      <c r="E13" s="591">
        <v>25206269</v>
      </c>
      <c r="F13" s="591">
        <v>42167093</v>
      </c>
      <c r="G13" s="591">
        <v>26181403</v>
      </c>
      <c r="H13" s="591">
        <f>SUM(D13+B13+'49'!F12+'49'!D12+'49'!B12,F13)</f>
        <v>249231339</v>
      </c>
      <c r="I13" s="591">
        <f>SUM(E13+C13+'49'!G12+'49'!E12+'49'!C12,G13)</f>
        <v>158471370</v>
      </c>
      <c r="J13" s="591">
        <f t="shared" si="0"/>
        <v>407702709</v>
      </c>
      <c r="K13" s="587" t="s">
        <v>243</v>
      </c>
    </row>
    <row r="14" spans="1:11" ht="21.75" customHeight="1">
      <c r="A14" s="232" t="s">
        <v>41</v>
      </c>
      <c r="B14" s="591">
        <v>11482431</v>
      </c>
      <c r="C14" s="591">
        <v>5099098</v>
      </c>
      <c r="D14" s="591">
        <v>11516295</v>
      </c>
      <c r="E14" s="591">
        <v>4979982</v>
      </c>
      <c r="F14" s="591">
        <v>12618211</v>
      </c>
      <c r="G14" s="591">
        <v>5178005</v>
      </c>
      <c r="H14" s="591">
        <f>SUM(D14+B14+'49'!F13+'49'!D13+'49'!B13,F14)</f>
        <v>71672805</v>
      </c>
      <c r="I14" s="591">
        <f>SUM(E14+C14+'49'!G13+'49'!E13+'49'!C13,G14)</f>
        <v>31128961</v>
      </c>
      <c r="J14" s="591">
        <f t="shared" si="0"/>
        <v>102801766</v>
      </c>
      <c r="K14" s="587" t="s">
        <v>244</v>
      </c>
    </row>
    <row r="15" spans="1:11" ht="24.75" customHeight="1">
      <c r="A15" s="232" t="s">
        <v>31</v>
      </c>
      <c r="B15" s="591">
        <v>14533091</v>
      </c>
      <c r="C15" s="591">
        <v>5462890</v>
      </c>
      <c r="D15" s="591">
        <v>14390183</v>
      </c>
      <c r="E15" s="591">
        <v>5220121</v>
      </c>
      <c r="F15" s="591">
        <v>14887468</v>
      </c>
      <c r="G15" s="591">
        <v>5552385</v>
      </c>
      <c r="H15" s="591">
        <f>SUM(D15+B15+'49'!F14+'49'!D14+'49'!B14,F15)</f>
        <v>88126354</v>
      </c>
      <c r="I15" s="591">
        <f>SUM(E15+C15+'49'!G14+'49'!E14+'49'!C14,G15)</f>
        <v>32494682</v>
      </c>
      <c r="J15" s="591">
        <f t="shared" si="0"/>
        <v>120621036</v>
      </c>
      <c r="K15" s="587" t="s">
        <v>245</v>
      </c>
    </row>
    <row r="16" spans="1:11" ht="22.5" customHeight="1">
      <c r="A16" s="232" t="s">
        <v>32</v>
      </c>
      <c r="B16" s="591">
        <v>11246304</v>
      </c>
      <c r="C16" s="591">
        <v>4223189</v>
      </c>
      <c r="D16" s="591">
        <v>11203909</v>
      </c>
      <c r="E16" s="591">
        <v>4147521</v>
      </c>
      <c r="F16" s="591">
        <v>11607966</v>
      </c>
      <c r="G16" s="591">
        <v>4263876</v>
      </c>
      <c r="H16" s="591">
        <f>SUM(D16+B16+'49'!F15+'49'!D15+'49'!B15,F16)</f>
        <v>69449416</v>
      </c>
      <c r="I16" s="591">
        <f>SUM(E16+C16+'49'!G15+'49'!E15+'49'!C15,G16)</f>
        <v>25172892</v>
      </c>
      <c r="J16" s="591">
        <f t="shared" si="0"/>
        <v>94622308</v>
      </c>
      <c r="K16" s="587" t="s">
        <v>246</v>
      </c>
    </row>
    <row r="17" spans="1:11" ht="23.25" customHeight="1">
      <c r="A17" s="232" t="s">
        <v>33</v>
      </c>
      <c r="B17" s="591">
        <v>12520068</v>
      </c>
      <c r="C17" s="591">
        <v>5318502</v>
      </c>
      <c r="D17" s="591">
        <v>12464768</v>
      </c>
      <c r="E17" s="591">
        <v>5265964</v>
      </c>
      <c r="F17" s="591">
        <v>13025111</v>
      </c>
      <c r="G17" s="591">
        <v>5389114</v>
      </c>
      <c r="H17" s="591">
        <f>SUM(D17+B17+'49'!F16+'49'!D16+'49'!B16,F17)</f>
        <v>76577950</v>
      </c>
      <c r="I17" s="591">
        <f>SUM(E17+C17+'49'!G16+'49'!E16+'49'!C16,G17)</f>
        <v>32056592</v>
      </c>
      <c r="J17" s="591">
        <f t="shared" si="0"/>
        <v>108634542</v>
      </c>
      <c r="K17" s="587" t="s">
        <v>247</v>
      </c>
    </row>
    <row r="18" spans="1:11" ht="21.75" customHeight="1">
      <c r="A18" s="133" t="s">
        <v>21</v>
      </c>
      <c r="B18" s="591">
        <v>12913963</v>
      </c>
      <c r="C18" s="591">
        <v>5086404</v>
      </c>
      <c r="D18" s="591">
        <v>12772545</v>
      </c>
      <c r="E18" s="591">
        <v>4985240</v>
      </c>
      <c r="F18" s="591">
        <v>13235708</v>
      </c>
      <c r="G18" s="591">
        <v>5196173</v>
      </c>
      <c r="H18" s="591">
        <f>SUM(D18+B18+'49'!F17+'49'!D17+'49'!B17,F18)</f>
        <v>78214006</v>
      </c>
      <c r="I18" s="591">
        <f>SUM(E18+C18+'49'!G17+'49'!E17+'49'!C17,G18)</f>
        <v>31480556</v>
      </c>
      <c r="J18" s="591">
        <f t="shared" si="0"/>
        <v>109694562</v>
      </c>
      <c r="K18" s="587" t="s">
        <v>248</v>
      </c>
    </row>
    <row r="19" spans="1:11" ht="23.25" customHeight="1">
      <c r="A19" s="232" t="s">
        <v>22</v>
      </c>
      <c r="B19" s="591">
        <v>6891486</v>
      </c>
      <c r="C19" s="591">
        <v>3945520</v>
      </c>
      <c r="D19" s="591">
        <v>6809882</v>
      </c>
      <c r="E19" s="591">
        <v>3883800</v>
      </c>
      <c r="F19" s="591">
        <v>7353857</v>
      </c>
      <c r="G19" s="591">
        <v>4056685</v>
      </c>
      <c r="H19" s="591">
        <f>SUM(D19+B19+'49'!F18+'49'!D18+'49'!B18,F19)</f>
        <v>41909351</v>
      </c>
      <c r="I19" s="591">
        <f>SUM(E19+C19+'49'!G18+'49'!E18+'49'!C18,G19)</f>
        <v>23829049</v>
      </c>
      <c r="J19" s="591">
        <f t="shared" si="0"/>
        <v>65738400</v>
      </c>
      <c r="K19" s="587" t="s">
        <v>249</v>
      </c>
    </row>
    <row r="20" spans="1:11" ht="18.75" customHeight="1">
      <c r="A20" s="232" t="s">
        <v>34</v>
      </c>
      <c r="B20" s="591">
        <v>17255365</v>
      </c>
      <c r="C20" s="591">
        <v>7263413</v>
      </c>
      <c r="D20" s="591">
        <v>17115528</v>
      </c>
      <c r="E20" s="591">
        <v>7031070</v>
      </c>
      <c r="F20" s="591">
        <v>17672801</v>
      </c>
      <c r="G20" s="591">
        <v>7322844</v>
      </c>
      <c r="H20" s="591">
        <f>SUM(D20+B20+'49'!F19+'49'!D19+'49'!B19,F20)</f>
        <v>104725564</v>
      </c>
      <c r="I20" s="591">
        <f>SUM(E20+C20+'49'!G19+'49'!E19+'49'!C19,G20)</f>
        <v>43467027</v>
      </c>
      <c r="J20" s="591">
        <f t="shared" si="0"/>
        <v>148192591</v>
      </c>
      <c r="K20" s="587" t="s">
        <v>250</v>
      </c>
    </row>
    <row r="21" spans="1:11" ht="20.25" customHeight="1">
      <c r="A21" s="232" t="s">
        <v>35</v>
      </c>
      <c r="B21" s="591">
        <v>11723542</v>
      </c>
      <c r="C21" s="591">
        <v>4699436</v>
      </c>
      <c r="D21" s="591">
        <v>11606842</v>
      </c>
      <c r="E21" s="591">
        <v>4629216</v>
      </c>
      <c r="F21" s="591">
        <v>11815674</v>
      </c>
      <c r="G21" s="591">
        <v>4851632</v>
      </c>
      <c r="H21" s="591">
        <f>SUM(D21+B21+'49'!F20+'49'!D20+'49'!B20,F21)</f>
        <v>71481821</v>
      </c>
      <c r="I21" s="591">
        <f>SUM(E21+C21+'49'!G20+'49'!E20+'49'!C20,G21)</f>
        <v>27688218</v>
      </c>
      <c r="J21" s="591">
        <f t="shared" si="0"/>
        <v>99170039</v>
      </c>
      <c r="K21" s="587" t="s">
        <v>251</v>
      </c>
    </row>
    <row r="22" spans="1:11" ht="19.5" customHeight="1">
      <c r="A22" s="232" t="s">
        <v>36</v>
      </c>
      <c r="B22" s="591">
        <v>11023076</v>
      </c>
      <c r="C22" s="591">
        <v>4410511</v>
      </c>
      <c r="D22" s="591">
        <v>10998368</v>
      </c>
      <c r="E22" s="591">
        <v>4372766</v>
      </c>
      <c r="F22" s="591">
        <v>11452272</v>
      </c>
      <c r="G22" s="591">
        <v>4440472</v>
      </c>
      <c r="H22" s="591">
        <f>SUM(D22+B22+'49'!F21+'49'!D21+'49'!B21,F22)</f>
        <v>67529376</v>
      </c>
      <c r="I22" s="591">
        <f>SUM(E22+C22+'49'!G21+'49'!E21+'49'!C21,G22)</f>
        <v>26591913</v>
      </c>
      <c r="J22" s="591">
        <f t="shared" si="0"/>
        <v>94121289</v>
      </c>
      <c r="K22" s="592" t="s">
        <v>252</v>
      </c>
    </row>
    <row r="23" spans="1:11" ht="24.75" customHeight="1" thickBot="1">
      <c r="A23" s="234" t="s">
        <v>37</v>
      </c>
      <c r="B23" s="593">
        <v>16113269</v>
      </c>
      <c r="C23" s="593">
        <v>8759203</v>
      </c>
      <c r="D23" s="593">
        <v>16101468</v>
      </c>
      <c r="E23" s="593">
        <v>8695210</v>
      </c>
      <c r="F23" s="593">
        <v>16940675</v>
      </c>
      <c r="G23" s="593">
        <v>9078359</v>
      </c>
      <c r="H23" s="593">
        <f>SUM(D23+B23+'49'!F22+'49'!D22+'49'!B22,F23)</f>
        <v>99199384</v>
      </c>
      <c r="I23" s="593">
        <f>SUM(E23+C23+'49'!G22+'49'!E22+'49'!C22,G23)</f>
        <v>53308832</v>
      </c>
      <c r="J23" s="594">
        <f t="shared" si="0"/>
        <v>152508216</v>
      </c>
      <c r="K23" s="595" t="s">
        <v>253</v>
      </c>
    </row>
    <row r="24" spans="1:11" ht="19.5" thickTop="1" thickBot="1">
      <c r="A24" s="233" t="s">
        <v>0</v>
      </c>
      <c r="B24" s="596">
        <f t="shared" ref="B24:I24" si="1">SUM(B9:B23)</f>
        <v>212505047</v>
      </c>
      <c r="C24" s="596">
        <f>SUM(C9:C23)</f>
        <v>101100887</v>
      </c>
      <c r="D24" s="596">
        <f>SUM(D9:D23)</f>
        <v>210143098</v>
      </c>
      <c r="E24" s="596">
        <f>SUM(E9:E23)</f>
        <v>99204925</v>
      </c>
      <c r="F24" s="596">
        <f t="shared" ref="F24:G24" si="2">SUM(F9:F23)</f>
        <v>220304611</v>
      </c>
      <c r="G24" s="596">
        <f t="shared" si="2"/>
        <v>103845494</v>
      </c>
      <c r="H24" s="596">
        <f t="shared" si="1"/>
        <v>1318037014</v>
      </c>
      <c r="I24" s="596">
        <f t="shared" si="1"/>
        <v>614341856</v>
      </c>
      <c r="J24" s="596">
        <f>SUM(J9:J23)</f>
        <v>1932378870</v>
      </c>
      <c r="K24" s="597" t="s">
        <v>254</v>
      </c>
    </row>
    <row r="25" spans="1:11" ht="13.5" thickTop="1">
      <c r="A25" s="965"/>
      <c r="B25" s="965"/>
    </row>
  </sheetData>
  <mergeCells count="14">
    <mergeCell ref="B6:C6"/>
    <mergeCell ref="D6:E6"/>
    <mergeCell ref="A25:B25"/>
    <mergeCell ref="A2:K2"/>
    <mergeCell ref="A3:K3"/>
    <mergeCell ref="I4:K4"/>
    <mergeCell ref="A5:A8"/>
    <mergeCell ref="B5:C5"/>
    <mergeCell ref="D5:E5"/>
    <mergeCell ref="K5:K8"/>
    <mergeCell ref="H5:J5"/>
    <mergeCell ref="H6:J6"/>
    <mergeCell ref="F5:G5"/>
    <mergeCell ref="F6:G6"/>
  </mergeCells>
  <pageMargins left="0.7" right="0.7" top="0.75" bottom="0.75" header="0.3" footer="0.3"/>
  <pageSetup paperSize="9" scale="80" orientation="landscape" verticalDpi="4294967293" r:id="rId1"/>
  <headerFooter>
    <oddFooter>&amp;C61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view="pageBreakPreview" zoomScaleNormal="100" zoomScaleSheetLayoutView="100" workbookViewId="0">
      <selection activeCell="E5" sqref="E5"/>
    </sheetView>
  </sheetViews>
  <sheetFormatPr defaultRowHeight="12.75"/>
  <cols>
    <col min="1" max="1" width="12.140625" customWidth="1"/>
    <col min="2" max="2" width="9.7109375" customWidth="1"/>
    <col min="3" max="3" width="11.140625" customWidth="1"/>
    <col min="4" max="4" width="11.28515625" customWidth="1"/>
    <col min="5" max="5" width="10" customWidth="1"/>
    <col min="6" max="6" width="9.5703125" customWidth="1"/>
    <col min="7" max="7" width="10.7109375" customWidth="1"/>
    <col min="8" max="8" width="14.85546875" customWidth="1"/>
    <col min="9" max="10" width="0" hidden="1" customWidth="1"/>
  </cols>
  <sheetData>
    <row r="1" spans="1:12" ht="27" customHeight="1"/>
    <row r="2" spans="1:12" ht="15" customHeight="1">
      <c r="A2" s="839" t="s">
        <v>870</v>
      </c>
      <c r="B2" s="839"/>
      <c r="C2" s="839"/>
      <c r="D2" s="839"/>
      <c r="E2" s="839"/>
      <c r="F2" s="839"/>
      <c r="G2" s="839"/>
      <c r="H2" s="839"/>
      <c r="I2" s="251"/>
      <c r="J2" s="251"/>
      <c r="K2" s="251"/>
      <c r="L2" s="251"/>
    </row>
    <row r="3" spans="1:12" ht="8.25" customHeight="1">
      <c r="A3" s="839"/>
      <c r="B3" s="839"/>
      <c r="C3" s="839"/>
      <c r="D3" s="839"/>
      <c r="E3" s="839"/>
      <c r="F3" s="839"/>
      <c r="G3" s="839"/>
      <c r="H3" s="839"/>
      <c r="I3" s="251"/>
      <c r="J3" s="251"/>
      <c r="K3" s="251"/>
      <c r="L3" s="251"/>
    </row>
    <row r="4" spans="1:12" ht="33" customHeight="1">
      <c r="A4" s="690" t="s">
        <v>864</v>
      </c>
      <c r="B4" s="690"/>
      <c r="C4" s="690"/>
      <c r="D4" s="690"/>
      <c r="E4" s="690"/>
      <c r="F4" s="690"/>
      <c r="G4" s="690"/>
      <c r="H4" s="690"/>
    </row>
    <row r="5" spans="1:12" ht="18" customHeight="1" thickBot="1">
      <c r="A5" s="205" t="s">
        <v>458</v>
      </c>
      <c r="B5" s="205"/>
      <c r="C5" s="205"/>
      <c r="D5" s="205"/>
      <c r="E5" s="205"/>
      <c r="F5" s="205"/>
      <c r="G5" s="711" t="s">
        <v>459</v>
      </c>
      <c r="H5" s="711"/>
    </row>
    <row r="6" spans="1:12" ht="18" customHeight="1" thickTop="1">
      <c r="A6" s="621" t="s">
        <v>1</v>
      </c>
      <c r="B6" s="966" t="s">
        <v>562</v>
      </c>
      <c r="C6" s="966"/>
      <c r="D6" s="966"/>
      <c r="E6" s="967" t="s">
        <v>563</v>
      </c>
      <c r="F6" s="966"/>
      <c r="G6" s="966"/>
      <c r="H6" s="754" t="s">
        <v>238</v>
      </c>
    </row>
    <row r="7" spans="1:12" ht="21" customHeight="1">
      <c r="A7" s="622"/>
      <c r="B7" s="332" t="s">
        <v>9</v>
      </c>
      <c r="C7" s="332" t="s">
        <v>10</v>
      </c>
      <c r="D7" s="333" t="s">
        <v>11</v>
      </c>
      <c r="E7" s="77" t="s">
        <v>9</v>
      </c>
      <c r="F7" s="332" t="s">
        <v>10</v>
      </c>
      <c r="G7" s="332" t="s">
        <v>11</v>
      </c>
      <c r="H7" s="832"/>
    </row>
    <row r="8" spans="1:12" ht="21.75" customHeight="1" thickBot="1">
      <c r="A8" s="623"/>
      <c r="B8" s="250" t="s">
        <v>271</v>
      </c>
      <c r="C8" s="250" t="s">
        <v>272</v>
      </c>
      <c r="D8" s="250" t="s">
        <v>315</v>
      </c>
      <c r="E8" s="268" t="s">
        <v>271</v>
      </c>
      <c r="F8" s="250" t="s">
        <v>272</v>
      </c>
      <c r="G8" s="250" t="s">
        <v>315</v>
      </c>
      <c r="H8" s="897"/>
    </row>
    <row r="9" spans="1:12" ht="25.5" customHeight="1" thickTop="1">
      <c r="A9" s="309" t="s">
        <v>28</v>
      </c>
      <c r="B9" s="60">
        <v>67</v>
      </c>
      <c r="C9" s="60">
        <v>31</v>
      </c>
      <c r="D9" s="60">
        <f>SUM(B9:C9)</f>
        <v>98</v>
      </c>
      <c r="E9" s="269">
        <v>20</v>
      </c>
      <c r="F9" s="60">
        <v>78</v>
      </c>
      <c r="G9" s="60">
        <f t="shared" ref="G9:G23" si="0">SUM(E9:F9)</f>
        <v>98</v>
      </c>
      <c r="H9" s="306" t="s">
        <v>239</v>
      </c>
    </row>
    <row r="10" spans="1:12" ht="24" customHeight="1">
      <c r="A10" s="239" t="s">
        <v>39</v>
      </c>
      <c r="B10" s="60">
        <v>1</v>
      </c>
      <c r="C10" s="60">
        <v>0</v>
      </c>
      <c r="D10" s="62">
        <f>SUM(B10:C10)</f>
        <v>1</v>
      </c>
      <c r="E10" s="269">
        <v>0</v>
      </c>
      <c r="F10" s="60">
        <v>1</v>
      </c>
      <c r="G10" s="62">
        <f t="shared" si="0"/>
        <v>1</v>
      </c>
      <c r="H10" s="200" t="s">
        <v>240</v>
      </c>
      <c r="J10" s="42">
        <f>G10/G24*100</f>
        <v>2.7925160569673275E-2</v>
      </c>
    </row>
    <row r="11" spans="1:12" ht="18">
      <c r="A11" s="239" t="s">
        <v>29</v>
      </c>
      <c r="B11" s="60">
        <v>617</v>
      </c>
      <c r="C11" s="60">
        <v>352</v>
      </c>
      <c r="D11" s="60">
        <f t="shared" ref="D11:D23" si="1">SUM(B11:C11)</f>
        <v>969</v>
      </c>
      <c r="E11" s="269">
        <v>189</v>
      </c>
      <c r="F11" s="60">
        <v>780</v>
      </c>
      <c r="G11" s="60">
        <f t="shared" si="0"/>
        <v>969</v>
      </c>
      <c r="H11" s="200" t="s">
        <v>241</v>
      </c>
      <c r="J11" s="42">
        <f>G11/G24*100</f>
        <v>27.059480592013401</v>
      </c>
    </row>
    <row r="12" spans="1:12" ht="18">
      <c r="A12" s="239" t="s">
        <v>40</v>
      </c>
      <c r="B12" s="60">
        <v>124</v>
      </c>
      <c r="C12" s="60">
        <v>65</v>
      </c>
      <c r="D12" s="60">
        <f t="shared" si="1"/>
        <v>189</v>
      </c>
      <c r="E12" s="269">
        <v>38</v>
      </c>
      <c r="F12" s="60">
        <v>151</v>
      </c>
      <c r="G12" s="60">
        <f t="shared" si="0"/>
        <v>189</v>
      </c>
      <c r="H12" s="200" t="s">
        <v>242</v>
      </c>
      <c r="J12" s="42">
        <f>G12/G24*100</f>
        <v>5.2778553476682495</v>
      </c>
    </row>
    <row r="13" spans="1:12" ht="18">
      <c r="A13" s="239" t="s">
        <v>30</v>
      </c>
      <c r="B13" s="60">
        <v>703</v>
      </c>
      <c r="C13" s="60">
        <v>410</v>
      </c>
      <c r="D13" s="60">
        <f t="shared" si="1"/>
        <v>1113</v>
      </c>
      <c r="E13" s="269">
        <v>335</v>
      </c>
      <c r="F13" s="60">
        <v>778</v>
      </c>
      <c r="G13" s="60">
        <f t="shared" si="0"/>
        <v>1113</v>
      </c>
      <c r="H13" s="200" t="s">
        <v>243</v>
      </c>
      <c r="J13" s="42">
        <f>G13/G24*100</f>
        <v>31.080703714046354</v>
      </c>
    </row>
    <row r="14" spans="1:12" ht="18">
      <c r="A14" s="239" t="s">
        <v>41</v>
      </c>
      <c r="B14" s="60">
        <v>8</v>
      </c>
      <c r="C14" s="60">
        <v>3</v>
      </c>
      <c r="D14" s="60">
        <f t="shared" si="1"/>
        <v>11</v>
      </c>
      <c r="E14" s="269">
        <v>5</v>
      </c>
      <c r="F14" s="60">
        <v>6</v>
      </c>
      <c r="G14" s="60">
        <f t="shared" si="0"/>
        <v>11</v>
      </c>
      <c r="H14" s="200" t="s">
        <v>244</v>
      </c>
      <c r="J14" s="42">
        <f>G14/G24*100</f>
        <v>0.30717676626640605</v>
      </c>
    </row>
    <row r="15" spans="1:12" ht="18">
      <c r="A15" s="239" t="s">
        <v>31</v>
      </c>
      <c r="B15" s="60">
        <v>105</v>
      </c>
      <c r="C15" s="60">
        <v>63</v>
      </c>
      <c r="D15" s="60">
        <f t="shared" si="1"/>
        <v>168</v>
      </c>
      <c r="E15" s="269">
        <v>41</v>
      </c>
      <c r="F15" s="60">
        <v>127</v>
      </c>
      <c r="G15" s="60">
        <f t="shared" si="0"/>
        <v>168</v>
      </c>
      <c r="H15" s="200" t="s">
        <v>245</v>
      </c>
      <c r="J15" s="42">
        <f>G15/G24*100</f>
        <v>4.6914269757051104</v>
      </c>
    </row>
    <row r="16" spans="1:12" ht="18">
      <c r="A16" s="239" t="s">
        <v>32</v>
      </c>
      <c r="B16" s="60">
        <v>9</v>
      </c>
      <c r="C16" s="60">
        <v>6</v>
      </c>
      <c r="D16" s="60">
        <f t="shared" si="1"/>
        <v>15</v>
      </c>
      <c r="E16" s="269">
        <v>4</v>
      </c>
      <c r="F16" s="60">
        <v>11</v>
      </c>
      <c r="G16" s="60">
        <f t="shared" si="0"/>
        <v>15</v>
      </c>
      <c r="H16" s="200" t="s">
        <v>246</v>
      </c>
      <c r="J16" s="42">
        <f>G16/G24*100</f>
        <v>0.41887740854509908</v>
      </c>
    </row>
    <row r="17" spans="1:10" ht="18">
      <c r="A17" s="239" t="s">
        <v>33</v>
      </c>
      <c r="B17" s="60">
        <v>29</v>
      </c>
      <c r="C17" s="60">
        <v>36</v>
      </c>
      <c r="D17" s="60">
        <f t="shared" si="1"/>
        <v>65</v>
      </c>
      <c r="E17" s="269">
        <v>10</v>
      </c>
      <c r="F17" s="60">
        <v>55</v>
      </c>
      <c r="G17" s="60">
        <f t="shared" si="0"/>
        <v>65</v>
      </c>
      <c r="H17" s="200" t="s">
        <v>247</v>
      </c>
      <c r="J17" s="42">
        <f>G17/G24*100</f>
        <v>1.8151354370287629</v>
      </c>
    </row>
    <row r="18" spans="1:10" ht="18">
      <c r="A18" s="87" t="s">
        <v>21</v>
      </c>
      <c r="B18" s="60">
        <v>11</v>
      </c>
      <c r="C18" s="60">
        <v>5</v>
      </c>
      <c r="D18" s="60">
        <f t="shared" si="1"/>
        <v>16</v>
      </c>
      <c r="E18" s="269">
        <v>5</v>
      </c>
      <c r="F18" s="60">
        <v>11</v>
      </c>
      <c r="G18" s="60">
        <f t="shared" si="0"/>
        <v>16</v>
      </c>
      <c r="H18" s="200" t="s">
        <v>248</v>
      </c>
      <c r="J18" s="42">
        <f>G18/G24*100</f>
        <v>0.4468025691147724</v>
      </c>
    </row>
    <row r="19" spans="1:10" ht="31.5">
      <c r="A19" s="239" t="s">
        <v>22</v>
      </c>
      <c r="B19" s="60">
        <v>481</v>
      </c>
      <c r="C19" s="60">
        <v>251</v>
      </c>
      <c r="D19" s="60">
        <f t="shared" si="1"/>
        <v>732</v>
      </c>
      <c r="E19" s="269">
        <v>193</v>
      </c>
      <c r="F19" s="60">
        <v>539</v>
      </c>
      <c r="G19" s="60">
        <f t="shared" si="0"/>
        <v>732</v>
      </c>
      <c r="H19" s="200" t="s">
        <v>249</v>
      </c>
      <c r="J19" s="42">
        <f>G19/G24*100</f>
        <v>20.441217537000838</v>
      </c>
    </row>
    <row r="20" spans="1:10" ht="18">
      <c r="A20" s="239" t="s">
        <v>34</v>
      </c>
      <c r="B20" s="60">
        <v>69</v>
      </c>
      <c r="C20" s="60">
        <v>52</v>
      </c>
      <c r="D20" s="60">
        <f t="shared" si="1"/>
        <v>121</v>
      </c>
      <c r="E20" s="269">
        <v>34</v>
      </c>
      <c r="F20" s="60">
        <v>87</v>
      </c>
      <c r="G20" s="60">
        <f t="shared" si="0"/>
        <v>121</v>
      </c>
      <c r="H20" s="200" t="s">
        <v>250</v>
      </c>
      <c r="J20" s="42">
        <f>G20/G24*100</f>
        <v>3.3789444289304664</v>
      </c>
    </row>
    <row r="21" spans="1:10" ht="18">
      <c r="A21" s="239" t="s">
        <v>35</v>
      </c>
      <c r="B21" s="60">
        <v>20</v>
      </c>
      <c r="C21" s="60">
        <v>10</v>
      </c>
      <c r="D21" s="60">
        <f t="shared" si="1"/>
        <v>30</v>
      </c>
      <c r="E21" s="269">
        <v>7</v>
      </c>
      <c r="F21" s="60">
        <v>23</v>
      </c>
      <c r="G21" s="60">
        <f t="shared" si="0"/>
        <v>30</v>
      </c>
      <c r="H21" s="200" t="s">
        <v>251</v>
      </c>
      <c r="J21" s="42">
        <f>G21/G24*100</f>
        <v>0.83775481709019817</v>
      </c>
    </row>
    <row r="22" spans="1:10" ht="18">
      <c r="A22" s="239" t="s">
        <v>36</v>
      </c>
      <c r="B22" s="60">
        <v>10</v>
      </c>
      <c r="C22" s="60">
        <v>5</v>
      </c>
      <c r="D22" s="60">
        <f t="shared" si="1"/>
        <v>15</v>
      </c>
      <c r="E22" s="269">
        <v>6</v>
      </c>
      <c r="F22" s="60">
        <v>9</v>
      </c>
      <c r="G22" s="60">
        <f t="shared" si="0"/>
        <v>15</v>
      </c>
      <c r="H22" s="162" t="s">
        <v>252</v>
      </c>
      <c r="J22" s="42">
        <f>G22/G24*100</f>
        <v>0.41887740854509908</v>
      </c>
    </row>
    <row r="23" spans="1:10" ht="18.75" thickBot="1">
      <c r="A23" s="242" t="s">
        <v>37</v>
      </c>
      <c r="B23" s="90">
        <v>27</v>
      </c>
      <c r="C23" s="90">
        <v>11</v>
      </c>
      <c r="D23" s="90">
        <f t="shared" si="1"/>
        <v>38</v>
      </c>
      <c r="E23" s="270">
        <v>11</v>
      </c>
      <c r="F23" s="90">
        <v>27</v>
      </c>
      <c r="G23" s="90">
        <f t="shared" si="0"/>
        <v>38</v>
      </c>
      <c r="H23" s="209" t="s">
        <v>253</v>
      </c>
      <c r="J23" s="42">
        <f>G23/G24*100</f>
        <v>1.0611561016475846</v>
      </c>
    </row>
    <row r="24" spans="1:10" ht="19.5" thickTop="1" thickBot="1">
      <c r="A24" s="243" t="s">
        <v>0</v>
      </c>
      <c r="B24" s="74">
        <f>SUM(B9:B23)</f>
        <v>2281</v>
      </c>
      <c r="C24" s="74">
        <f t="shared" ref="C24:D24" si="2">SUM(C9:C23)</f>
        <v>1300</v>
      </c>
      <c r="D24" s="338">
        <f t="shared" si="2"/>
        <v>3581</v>
      </c>
      <c r="E24" s="337">
        <f>SUM(E9:E23)</f>
        <v>898</v>
      </c>
      <c r="F24" s="335">
        <f>SUM(F9:F23)</f>
        <v>2683</v>
      </c>
      <c r="G24" s="335">
        <f>SUM(G9:G23)</f>
        <v>3581</v>
      </c>
      <c r="H24" s="160" t="s">
        <v>254</v>
      </c>
      <c r="J24" s="42">
        <f>SUM(J10:J23)</f>
        <v>97.263334264172016</v>
      </c>
    </row>
    <row r="25" spans="1:10" ht="16.5" thickTop="1">
      <c r="E25" s="43"/>
      <c r="F25" s="43"/>
      <c r="G25" s="43"/>
    </row>
  </sheetData>
  <mergeCells count="7">
    <mergeCell ref="A2:H3"/>
    <mergeCell ref="G5:H5"/>
    <mergeCell ref="A4:H4"/>
    <mergeCell ref="B6:D6"/>
    <mergeCell ref="E6:G6"/>
    <mergeCell ref="A6:A8"/>
    <mergeCell ref="H6:H8"/>
  </mergeCells>
  <printOptions horizontalCentered="1"/>
  <pageMargins left="0.7" right="0.7" top="0.75" bottom="0.75" header="0.3" footer="0.3"/>
  <pageSetup paperSize="9" scale="95" orientation="portrait" verticalDpi="4294967293" r:id="rId1"/>
  <headerFooter>
    <oddFooter>&amp;C&amp;12 63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4"/>
  <sheetViews>
    <sheetView rightToLeft="1" view="pageBreakPreview" zoomScale="80" zoomScaleNormal="100" zoomScaleSheetLayoutView="80" workbookViewId="0">
      <selection activeCell="C13" sqref="C13"/>
    </sheetView>
  </sheetViews>
  <sheetFormatPr defaultRowHeight="12.75"/>
  <cols>
    <col min="1" max="1" width="7.140625" customWidth="1"/>
    <col min="2" max="2" width="2.42578125" customWidth="1"/>
    <col min="3" max="3" width="9.140625" customWidth="1"/>
    <col min="4" max="4" width="9" customWidth="1"/>
    <col min="5" max="5" width="10.28515625" customWidth="1"/>
    <col min="6" max="6" width="7.7109375" customWidth="1"/>
    <col min="7" max="7" width="8.28515625" customWidth="1"/>
    <col min="8" max="8" width="6.7109375" customWidth="1"/>
    <col min="9" max="9" width="8.85546875" customWidth="1"/>
    <col min="10" max="10" width="8.5703125" customWidth="1"/>
    <col min="11" max="11" width="9" customWidth="1"/>
    <col min="12" max="12" width="9.140625" customWidth="1"/>
    <col min="13" max="13" width="8.85546875" customWidth="1"/>
    <col min="14" max="14" width="9.28515625" customWidth="1"/>
    <col min="15" max="15" width="9.42578125" customWidth="1"/>
    <col min="16" max="17" width="9.5703125" customWidth="1"/>
    <col min="18" max="18" width="12.85546875" bestFit="1" customWidth="1"/>
  </cols>
  <sheetData>
    <row r="1" spans="1:22" s="3" customFormat="1" ht="24.75" customHeight="1">
      <c r="A1" s="671" t="s">
        <v>607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</row>
    <row r="2" spans="1:22" s="3" customFormat="1" ht="24.75" customHeight="1">
      <c r="A2" s="640" t="s">
        <v>608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274"/>
    </row>
    <row r="3" spans="1:22" s="3" customFormat="1" ht="24.75" customHeight="1" thickBot="1">
      <c r="A3" s="196" t="s">
        <v>217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672" t="s">
        <v>404</v>
      </c>
      <c r="R3" s="672"/>
    </row>
    <row r="4" spans="1:22" s="12" customFormat="1" ht="24.75" customHeight="1" thickTop="1">
      <c r="A4" s="626" t="s">
        <v>57</v>
      </c>
      <c r="B4" s="677"/>
      <c r="C4" s="669" t="s">
        <v>586</v>
      </c>
      <c r="D4" s="668"/>
      <c r="E4" s="668"/>
      <c r="F4" s="668" t="s">
        <v>208</v>
      </c>
      <c r="G4" s="668"/>
      <c r="H4" s="668"/>
      <c r="I4" s="668" t="s">
        <v>205</v>
      </c>
      <c r="J4" s="668"/>
      <c r="K4" s="668"/>
      <c r="L4" s="668" t="s">
        <v>202</v>
      </c>
      <c r="M4" s="668"/>
      <c r="N4" s="668"/>
      <c r="O4" s="668" t="s">
        <v>415</v>
      </c>
      <c r="P4" s="668"/>
      <c r="Q4" s="670"/>
      <c r="R4" s="673" t="s">
        <v>274</v>
      </c>
    </row>
    <row r="5" spans="1:22" s="12" customFormat="1" ht="37.5" customHeight="1">
      <c r="A5" s="627"/>
      <c r="B5" s="678"/>
      <c r="C5" s="653" t="s">
        <v>275</v>
      </c>
      <c r="D5" s="653"/>
      <c r="E5" s="653"/>
      <c r="F5" s="653" t="s">
        <v>276</v>
      </c>
      <c r="G5" s="653"/>
      <c r="H5" s="653"/>
      <c r="I5" s="653" t="s">
        <v>277</v>
      </c>
      <c r="J5" s="653"/>
      <c r="K5" s="653"/>
      <c r="L5" s="653" t="s">
        <v>278</v>
      </c>
      <c r="M5" s="653"/>
      <c r="N5" s="653"/>
      <c r="O5" s="653" t="s">
        <v>553</v>
      </c>
      <c r="P5" s="653"/>
      <c r="Q5" s="653"/>
      <c r="R5" s="674"/>
    </row>
    <row r="6" spans="1:22" s="12" customFormat="1" ht="24.75" customHeight="1">
      <c r="A6" s="627"/>
      <c r="B6" s="678"/>
      <c r="C6" s="258" t="s">
        <v>9</v>
      </c>
      <c r="D6" s="259" t="s">
        <v>10</v>
      </c>
      <c r="E6" s="259" t="s">
        <v>11</v>
      </c>
      <c r="F6" s="259" t="s">
        <v>9</v>
      </c>
      <c r="G6" s="259" t="s">
        <v>10</v>
      </c>
      <c r="H6" s="259" t="s">
        <v>11</v>
      </c>
      <c r="I6" s="259" t="s">
        <v>9</v>
      </c>
      <c r="J6" s="259" t="s">
        <v>10</v>
      </c>
      <c r="K6" s="259" t="s">
        <v>11</v>
      </c>
      <c r="L6" s="259" t="s">
        <v>9</v>
      </c>
      <c r="M6" s="259" t="s">
        <v>10</v>
      </c>
      <c r="N6" s="259" t="s">
        <v>11</v>
      </c>
      <c r="O6" s="259" t="s">
        <v>9</v>
      </c>
      <c r="P6" s="259" t="s">
        <v>10</v>
      </c>
      <c r="Q6" s="76" t="s">
        <v>11</v>
      </c>
      <c r="R6" s="674"/>
    </row>
    <row r="7" spans="1:22" s="12" customFormat="1" ht="24.75" customHeight="1" thickBot="1">
      <c r="A7" s="657"/>
      <c r="B7" s="679"/>
      <c r="C7" s="181" t="s">
        <v>271</v>
      </c>
      <c r="D7" s="181" t="s">
        <v>272</v>
      </c>
      <c r="E7" s="187" t="s">
        <v>273</v>
      </c>
      <c r="F7" s="181" t="s">
        <v>271</v>
      </c>
      <c r="G7" s="181" t="s">
        <v>272</v>
      </c>
      <c r="H7" s="187" t="s">
        <v>273</v>
      </c>
      <c r="I7" s="181" t="s">
        <v>271</v>
      </c>
      <c r="J7" s="181" t="s">
        <v>272</v>
      </c>
      <c r="K7" s="187" t="s">
        <v>273</v>
      </c>
      <c r="L7" s="181" t="s">
        <v>271</v>
      </c>
      <c r="M7" s="181" t="s">
        <v>272</v>
      </c>
      <c r="N7" s="187" t="s">
        <v>273</v>
      </c>
      <c r="O7" s="181" t="s">
        <v>271</v>
      </c>
      <c r="P7" s="181" t="s">
        <v>272</v>
      </c>
      <c r="Q7" s="187" t="s">
        <v>273</v>
      </c>
      <c r="R7" s="675"/>
      <c r="V7" s="221"/>
    </row>
    <row r="8" spans="1:22" s="9" customFormat="1" ht="20.100000000000001" customHeight="1" thickTop="1">
      <c r="A8" s="676" t="s">
        <v>808</v>
      </c>
      <c r="B8" s="676"/>
      <c r="C8" s="78">
        <v>20</v>
      </c>
      <c r="D8" s="78">
        <v>21</v>
      </c>
      <c r="E8" s="78">
        <f>SUM(C8:D8)</f>
        <v>41</v>
      </c>
      <c r="F8" s="78">
        <v>0</v>
      </c>
      <c r="G8" s="78">
        <v>0</v>
      </c>
      <c r="H8" s="78">
        <f>SUM(F8:G8)</f>
        <v>0</v>
      </c>
      <c r="I8" s="78">
        <v>0</v>
      </c>
      <c r="J8" s="78">
        <v>0</v>
      </c>
      <c r="K8" s="78">
        <f>SUM(I8:J8)</f>
        <v>0</v>
      </c>
      <c r="L8" s="78">
        <v>1</v>
      </c>
      <c r="M8" s="78">
        <v>1</v>
      </c>
      <c r="N8" s="78">
        <f>SUM(L8:M8)</f>
        <v>2</v>
      </c>
      <c r="O8" s="78">
        <f>SUM(L8,I8,F8,C8)</f>
        <v>21</v>
      </c>
      <c r="P8" s="78">
        <f>SUM(M8,J8,G8,D8)</f>
        <v>22</v>
      </c>
      <c r="Q8" s="78">
        <f>SUM(N8,K8,H8,E8)</f>
        <v>43</v>
      </c>
      <c r="R8" s="325" t="s">
        <v>661</v>
      </c>
    </row>
    <row r="9" spans="1:22" s="9" customFormat="1" ht="20.100000000000001" customHeight="1">
      <c r="A9" s="664" t="s">
        <v>796</v>
      </c>
      <c r="B9" s="665"/>
      <c r="C9" s="79">
        <v>7</v>
      </c>
      <c r="D9" s="79">
        <v>5</v>
      </c>
      <c r="E9" s="79">
        <f t="shared" ref="E9:E20" si="0">SUM(C9:D9)</f>
        <v>12</v>
      </c>
      <c r="F9" s="79">
        <v>0</v>
      </c>
      <c r="G9" s="79">
        <v>0</v>
      </c>
      <c r="H9" s="79">
        <f t="shared" ref="H9:H20" si="1">SUM(F9:G9)</f>
        <v>0</v>
      </c>
      <c r="I9" s="79">
        <v>1</v>
      </c>
      <c r="J9" s="79">
        <v>1</v>
      </c>
      <c r="K9" s="79">
        <f t="shared" ref="K9:K20" si="2">SUM(I9:J9)</f>
        <v>2</v>
      </c>
      <c r="L9" s="79">
        <v>60</v>
      </c>
      <c r="M9" s="79">
        <v>36</v>
      </c>
      <c r="N9" s="79">
        <f t="shared" ref="N9:N20" si="3">SUM(L9:M9)</f>
        <v>96</v>
      </c>
      <c r="O9" s="79">
        <f t="shared" ref="O9:O21" si="4">SUM(L9,I9,F9,C9)</f>
        <v>68</v>
      </c>
      <c r="P9" s="79">
        <f t="shared" ref="P9:P21" si="5">SUM(M9,J9,G9,D9)</f>
        <v>42</v>
      </c>
      <c r="Q9" s="79">
        <f t="shared" ref="Q9:Q21" si="6">SUM(N9,K9,H9,E9)</f>
        <v>110</v>
      </c>
      <c r="R9" s="603" t="s">
        <v>796</v>
      </c>
      <c r="S9" s="43"/>
    </row>
    <row r="10" spans="1:22" s="9" customFormat="1" ht="20.100000000000001" customHeight="1">
      <c r="A10" s="664" t="s">
        <v>587</v>
      </c>
      <c r="B10" s="665"/>
      <c r="C10" s="79">
        <v>25</v>
      </c>
      <c r="D10" s="79">
        <v>3</v>
      </c>
      <c r="E10" s="79">
        <f t="shared" si="0"/>
        <v>28</v>
      </c>
      <c r="F10" s="79">
        <v>0</v>
      </c>
      <c r="G10" s="79">
        <v>0</v>
      </c>
      <c r="H10" s="79">
        <f t="shared" si="1"/>
        <v>0</v>
      </c>
      <c r="I10" s="79">
        <v>4</v>
      </c>
      <c r="J10" s="79">
        <v>4</v>
      </c>
      <c r="K10" s="79">
        <f t="shared" si="2"/>
        <v>8</v>
      </c>
      <c r="L10" s="79">
        <v>272</v>
      </c>
      <c r="M10" s="79">
        <v>155</v>
      </c>
      <c r="N10" s="79">
        <f t="shared" si="3"/>
        <v>427</v>
      </c>
      <c r="O10" s="79">
        <f t="shared" si="4"/>
        <v>301</v>
      </c>
      <c r="P10" s="79">
        <f t="shared" si="5"/>
        <v>162</v>
      </c>
      <c r="Q10" s="79">
        <f t="shared" si="6"/>
        <v>463</v>
      </c>
      <c r="R10" s="220" t="s">
        <v>587</v>
      </c>
      <c r="S10" s="43"/>
    </row>
    <row r="11" spans="1:22" s="9" customFormat="1" ht="20.100000000000001" customHeight="1">
      <c r="A11" s="664" t="s">
        <v>589</v>
      </c>
      <c r="B11" s="665"/>
      <c r="C11" s="79">
        <v>18</v>
      </c>
      <c r="D11" s="79">
        <v>6</v>
      </c>
      <c r="E11" s="79">
        <f t="shared" si="0"/>
        <v>24</v>
      </c>
      <c r="F11" s="79">
        <v>0</v>
      </c>
      <c r="G11" s="79">
        <v>0</v>
      </c>
      <c r="H11" s="79">
        <f t="shared" si="1"/>
        <v>0</v>
      </c>
      <c r="I11" s="79">
        <v>6</v>
      </c>
      <c r="J11" s="79">
        <v>1</v>
      </c>
      <c r="K11" s="79">
        <f t="shared" si="2"/>
        <v>7</v>
      </c>
      <c r="L11" s="79">
        <v>159</v>
      </c>
      <c r="M11" s="79">
        <v>59</v>
      </c>
      <c r="N11" s="79">
        <f t="shared" si="3"/>
        <v>218</v>
      </c>
      <c r="O11" s="79">
        <f t="shared" si="4"/>
        <v>183</v>
      </c>
      <c r="P11" s="79">
        <f t="shared" si="5"/>
        <v>66</v>
      </c>
      <c r="Q11" s="79">
        <f t="shared" si="6"/>
        <v>249</v>
      </c>
      <c r="R11" s="220" t="s">
        <v>589</v>
      </c>
      <c r="S11" s="43"/>
    </row>
    <row r="12" spans="1:22" s="9" customFormat="1" ht="20.100000000000001" customHeight="1">
      <c r="A12" s="664" t="s">
        <v>590</v>
      </c>
      <c r="B12" s="665"/>
      <c r="C12" s="79">
        <v>15</v>
      </c>
      <c r="D12" s="79">
        <v>3</v>
      </c>
      <c r="E12" s="79">
        <f t="shared" si="0"/>
        <v>18</v>
      </c>
      <c r="F12" s="79">
        <v>0</v>
      </c>
      <c r="G12" s="79">
        <v>0</v>
      </c>
      <c r="H12" s="79">
        <f t="shared" si="1"/>
        <v>0</v>
      </c>
      <c r="I12" s="79">
        <v>2</v>
      </c>
      <c r="J12" s="79">
        <v>4</v>
      </c>
      <c r="K12" s="79">
        <f t="shared" si="2"/>
        <v>6</v>
      </c>
      <c r="L12" s="79">
        <v>79</v>
      </c>
      <c r="M12" s="79">
        <v>36</v>
      </c>
      <c r="N12" s="79">
        <f t="shared" si="3"/>
        <v>115</v>
      </c>
      <c r="O12" s="79">
        <f t="shared" si="4"/>
        <v>96</v>
      </c>
      <c r="P12" s="79">
        <f t="shared" si="5"/>
        <v>43</v>
      </c>
      <c r="Q12" s="79">
        <f t="shared" si="6"/>
        <v>139</v>
      </c>
      <c r="R12" s="220" t="s">
        <v>590</v>
      </c>
      <c r="S12" s="43"/>
    </row>
    <row r="13" spans="1:22" s="9" customFormat="1" ht="20.100000000000001" customHeight="1">
      <c r="A13" s="664" t="s">
        <v>591</v>
      </c>
      <c r="B13" s="665"/>
      <c r="C13" s="79">
        <v>5</v>
      </c>
      <c r="D13" s="79">
        <v>0</v>
      </c>
      <c r="E13" s="79">
        <f t="shared" si="0"/>
        <v>5</v>
      </c>
      <c r="F13" s="79">
        <v>0</v>
      </c>
      <c r="G13" s="79">
        <v>0</v>
      </c>
      <c r="H13" s="79">
        <f t="shared" si="1"/>
        <v>0</v>
      </c>
      <c r="I13" s="79">
        <v>5</v>
      </c>
      <c r="J13" s="79">
        <v>2</v>
      </c>
      <c r="K13" s="79">
        <f t="shared" si="2"/>
        <v>7</v>
      </c>
      <c r="L13" s="79">
        <v>64</v>
      </c>
      <c r="M13" s="79">
        <v>51</v>
      </c>
      <c r="N13" s="79">
        <f t="shared" si="3"/>
        <v>115</v>
      </c>
      <c r="O13" s="79">
        <f t="shared" si="4"/>
        <v>74</v>
      </c>
      <c r="P13" s="79">
        <f t="shared" si="5"/>
        <v>53</v>
      </c>
      <c r="Q13" s="79">
        <f t="shared" si="6"/>
        <v>127</v>
      </c>
      <c r="R13" s="220" t="s">
        <v>591</v>
      </c>
      <c r="S13" s="43"/>
    </row>
    <row r="14" spans="1:22" s="9" customFormat="1" ht="20.100000000000001" customHeight="1">
      <c r="A14" s="664" t="s">
        <v>588</v>
      </c>
      <c r="B14" s="665"/>
      <c r="C14" s="79">
        <v>1</v>
      </c>
      <c r="D14" s="79">
        <v>0</v>
      </c>
      <c r="E14" s="79">
        <f t="shared" si="0"/>
        <v>1</v>
      </c>
      <c r="F14" s="79">
        <v>0</v>
      </c>
      <c r="G14" s="79">
        <v>0</v>
      </c>
      <c r="H14" s="79">
        <f t="shared" si="1"/>
        <v>0</v>
      </c>
      <c r="I14" s="79">
        <v>5</v>
      </c>
      <c r="J14" s="79">
        <v>2</v>
      </c>
      <c r="K14" s="79">
        <f t="shared" si="2"/>
        <v>7</v>
      </c>
      <c r="L14" s="79">
        <v>20</v>
      </c>
      <c r="M14" s="79">
        <v>12</v>
      </c>
      <c r="N14" s="79">
        <f t="shared" si="3"/>
        <v>32</v>
      </c>
      <c r="O14" s="79">
        <f t="shared" si="4"/>
        <v>26</v>
      </c>
      <c r="P14" s="79">
        <f t="shared" si="5"/>
        <v>14</v>
      </c>
      <c r="Q14" s="79">
        <f t="shared" si="6"/>
        <v>40</v>
      </c>
      <c r="R14" s="220" t="s">
        <v>588</v>
      </c>
      <c r="S14" s="43"/>
    </row>
    <row r="15" spans="1:22" s="9" customFormat="1" ht="20.100000000000001" customHeight="1">
      <c r="A15" s="664" t="s">
        <v>592</v>
      </c>
      <c r="B15" s="665"/>
      <c r="C15" s="79">
        <v>0</v>
      </c>
      <c r="D15" s="79">
        <v>0</v>
      </c>
      <c r="E15" s="79">
        <f t="shared" si="0"/>
        <v>0</v>
      </c>
      <c r="F15" s="79">
        <v>0</v>
      </c>
      <c r="G15" s="79">
        <v>0</v>
      </c>
      <c r="H15" s="79">
        <f t="shared" si="1"/>
        <v>0</v>
      </c>
      <c r="I15" s="79">
        <v>3</v>
      </c>
      <c r="J15" s="79">
        <v>4</v>
      </c>
      <c r="K15" s="79">
        <f t="shared" si="2"/>
        <v>7</v>
      </c>
      <c r="L15" s="79">
        <v>22</v>
      </c>
      <c r="M15" s="79">
        <v>8</v>
      </c>
      <c r="N15" s="79">
        <f t="shared" si="3"/>
        <v>30</v>
      </c>
      <c r="O15" s="79">
        <f t="shared" si="4"/>
        <v>25</v>
      </c>
      <c r="P15" s="79">
        <f t="shared" si="5"/>
        <v>12</v>
      </c>
      <c r="Q15" s="79">
        <f t="shared" si="6"/>
        <v>37</v>
      </c>
      <c r="R15" s="220" t="s">
        <v>592</v>
      </c>
      <c r="S15" s="43"/>
    </row>
    <row r="16" spans="1:22" s="9" customFormat="1" ht="20.100000000000001" customHeight="1">
      <c r="A16" s="664" t="s">
        <v>593</v>
      </c>
      <c r="B16" s="665"/>
      <c r="C16" s="79">
        <v>0</v>
      </c>
      <c r="D16" s="79">
        <v>0</v>
      </c>
      <c r="E16" s="79">
        <f t="shared" si="0"/>
        <v>0</v>
      </c>
      <c r="F16" s="471">
        <v>0</v>
      </c>
      <c r="G16" s="471">
        <v>0</v>
      </c>
      <c r="H16" s="79">
        <f t="shared" si="1"/>
        <v>0</v>
      </c>
      <c r="I16" s="79">
        <v>3</v>
      </c>
      <c r="J16" s="79">
        <v>4</v>
      </c>
      <c r="K16" s="79">
        <f t="shared" si="2"/>
        <v>7</v>
      </c>
      <c r="L16" s="79">
        <v>19</v>
      </c>
      <c r="M16" s="79">
        <v>2</v>
      </c>
      <c r="N16" s="79">
        <f t="shared" si="3"/>
        <v>21</v>
      </c>
      <c r="O16" s="79">
        <f t="shared" si="4"/>
        <v>22</v>
      </c>
      <c r="P16" s="79">
        <f t="shared" si="5"/>
        <v>6</v>
      </c>
      <c r="Q16" s="79">
        <f t="shared" si="6"/>
        <v>28</v>
      </c>
      <c r="R16" s="220" t="s">
        <v>593</v>
      </c>
      <c r="S16" s="43"/>
    </row>
    <row r="17" spans="1:19" s="9" customFormat="1" ht="20.100000000000001" customHeight="1">
      <c r="A17" s="664" t="s">
        <v>594</v>
      </c>
      <c r="B17" s="665"/>
      <c r="C17" s="79">
        <v>0</v>
      </c>
      <c r="D17" s="79">
        <v>0</v>
      </c>
      <c r="E17" s="79">
        <f t="shared" si="0"/>
        <v>0</v>
      </c>
      <c r="F17" s="79">
        <v>4</v>
      </c>
      <c r="G17" s="79">
        <v>1</v>
      </c>
      <c r="H17" s="79">
        <f t="shared" si="1"/>
        <v>5</v>
      </c>
      <c r="I17" s="79">
        <v>1</v>
      </c>
      <c r="J17" s="79">
        <v>0</v>
      </c>
      <c r="K17" s="79">
        <f t="shared" si="2"/>
        <v>1</v>
      </c>
      <c r="L17" s="312">
        <v>2</v>
      </c>
      <c r="M17" s="312">
        <v>0</v>
      </c>
      <c r="N17" s="79">
        <f t="shared" si="3"/>
        <v>2</v>
      </c>
      <c r="O17" s="79">
        <f t="shared" si="4"/>
        <v>7</v>
      </c>
      <c r="P17" s="79">
        <f t="shared" si="5"/>
        <v>1</v>
      </c>
      <c r="Q17" s="79">
        <f t="shared" si="6"/>
        <v>8</v>
      </c>
      <c r="R17" s="220" t="s">
        <v>594</v>
      </c>
      <c r="S17" s="43"/>
    </row>
    <row r="18" spans="1:19" s="9" customFormat="1" ht="20.100000000000001" customHeight="1">
      <c r="A18" s="664" t="s">
        <v>595</v>
      </c>
      <c r="B18" s="665"/>
      <c r="C18" s="79">
        <v>0</v>
      </c>
      <c r="D18" s="79">
        <v>0</v>
      </c>
      <c r="E18" s="79">
        <f t="shared" si="0"/>
        <v>0</v>
      </c>
      <c r="F18" s="79">
        <v>18</v>
      </c>
      <c r="G18" s="79">
        <v>17</v>
      </c>
      <c r="H18" s="79">
        <f t="shared" si="1"/>
        <v>35</v>
      </c>
      <c r="I18" s="79">
        <v>3</v>
      </c>
      <c r="J18" s="79">
        <v>0</v>
      </c>
      <c r="K18" s="79">
        <f t="shared" si="2"/>
        <v>3</v>
      </c>
      <c r="L18" s="312">
        <v>0</v>
      </c>
      <c r="M18" s="312">
        <v>0</v>
      </c>
      <c r="N18" s="79">
        <f t="shared" si="3"/>
        <v>0</v>
      </c>
      <c r="O18" s="79">
        <f t="shared" si="4"/>
        <v>21</v>
      </c>
      <c r="P18" s="79">
        <f t="shared" si="5"/>
        <v>17</v>
      </c>
      <c r="Q18" s="79">
        <f t="shared" si="6"/>
        <v>38</v>
      </c>
      <c r="R18" s="220" t="s">
        <v>595</v>
      </c>
      <c r="S18" s="43"/>
    </row>
    <row r="19" spans="1:19" s="9" customFormat="1" ht="20.100000000000001" customHeight="1">
      <c r="A19" s="664" t="s">
        <v>596</v>
      </c>
      <c r="B19" s="665"/>
      <c r="C19" s="79">
        <v>0</v>
      </c>
      <c r="D19" s="79">
        <v>0</v>
      </c>
      <c r="E19" s="79">
        <f t="shared" si="0"/>
        <v>0</v>
      </c>
      <c r="F19" s="79">
        <v>20</v>
      </c>
      <c r="G19" s="79">
        <v>15</v>
      </c>
      <c r="H19" s="79">
        <f t="shared" si="1"/>
        <v>35</v>
      </c>
      <c r="I19" s="79">
        <v>1</v>
      </c>
      <c r="J19" s="79">
        <v>0</v>
      </c>
      <c r="K19" s="79">
        <f t="shared" si="2"/>
        <v>1</v>
      </c>
      <c r="L19" s="312">
        <v>0</v>
      </c>
      <c r="M19" s="312">
        <v>0</v>
      </c>
      <c r="N19" s="79">
        <f t="shared" si="3"/>
        <v>0</v>
      </c>
      <c r="O19" s="79">
        <f t="shared" si="4"/>
        <v>21</v>
      </c>
      <c r="P19" s="79">
        <f t="shared" si="5"/>
        <v>15</v>
      </c>
      <c r="Q19" s="79">
        <f t="shared" si="6"/>
        <v>36</v>
      </c>
      <c r="R19" s="220" t="s">
        <v>596</v>
      </c>
      <c r="S19" s="43"/>
    </row>
    <row r="20" spans="1:19" s="9" customFormat="1" ht="27.75" customHeight="1" thickBot="1">
      <c r="A20" s="666" t="s">
        <v>54</v>
      </c>
      <c r="B20" s="667"/>
      <c r="C20" s="80">
        <v>0</v>
      </c>
      <c r="D20" s="80">
        <v>0</v>
      </c>
      <c r="E20" s="80">
        <f t="shared" si="0"/>
        <v>0</v>
      </c>
      <c r="F20" s="80">
        <v>24</v>
      </c>
      <c r="G20" s="80">
        <v>17</v>
      </c>
      <c r="H20" s="80">
        <f t="shared" si="1"/>
        <v>41</v>
      </c>
      <c r="I20" s="80">
        <v>0</v>
      </c>
      <c r="J20" s="80">
        <v>0</v>
      </c>
      <c r="K20" s="80">
        <f t="shared" si="2"/>
        <v>0</v>
      </c>
      <c r="L20" s="80">
        <v>0</v>
      </c>
      <c r="M20" s="80">
        <v>0</v>
      </c>
      <c r="N20" s="80">
        <f t="shared" si="3"/>
        <v>0</v>
      </c>
      <c r="O20" s="80">
        <f t="shared" si="4"/>
        <v>24</v>
      </c>
      <c r="P20" s="80">
        <f t="shared" si="5"/>
        <v>17</v>
      </c>
      <c r="Q20" s="80">
        <f t="shared" si="6"/>
        <v>41</v>
      </c>
      <c r="R20" s="175" t="s">
        <v>280</v>
      </c>
      <c r="S20" s="43"/>
    </row>
    <row r="21" spans="1:19" s="9" customFormat="1" ht="20.100000000000001" customHeight="1" thickTop="1" thickBot="1">
      <c r="A21" s="663" t="s">
        <v>0</v>
      </c>
      <c r="B21" s="663"/>
      <c r="C21" s="74">
        <f>SUM(C8:C20)</f>
        <v>91</v>
      </c>
      <c r="D21" s="74">
        <f>SUM(D8:D20)</f>
        <v>38</v>
      </c>
      <c r="E21" s="74">
        <f t="shared" ref="E21:N21" si="7">SUM(E8:E20)</f>
        <v>129</v>
      </c>
      <c r="F21" s="74">
        <f t="shared" si="7"/>
        <v>66</v>
      </c>
      <c r="G21" s="74">
        <f t="shared" si="7"/>
        <v>50</v>
      </c>
      <c r="H21" s="74">
        <f t="shared" si="7"/>
        <v>116</v>
      </c>
      <c r="I21" s="74">
        <f t="shared" si="7"/>
        <v>34</v>
      </c>
      <c r="J21" s="74">
        <f t="shared" si="7"/>
        <v>22</v>
      </c>
      <c r="K21" s="74">
        <f t="shared" si="7"/>
        <v>56</v>
      </c>
      <c r="L21" s="74">
        <f t="shared" si="7"/>
        <v>698</v>
      </c>
      <c r="M21" s="74">
        <f t="shared" si="7"/>
        <v>360</v>
      </c>
      <c r="N21" s="74">
        <f t="shared" si="7"/>
        <v>1058</v>
      </c>
      <c r="O21" s="74">
        <f t="shared" si="4"/>
        <v>889</v>
      </c>
      <c r="P21" s="74">
        <f t="shared" si="5"/>
        <v>470</v>
      </c>
      <c r="Q21" s="74">
        <f t="shared" si="6"/>
        <v>1359</v>
      </c>
      <c r="R21" s="179" t="s">
        <v>254</v>
      </c>
    </row>
    <row r="22" spans="1:19" ht="13.5" thickTop="1"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9"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9">
      <c r="B24" s="7"/>
      <c r="C24" s="7"/>
      <c r="D24" s="7"/>
      <c r="E24" s="7"/>
      <c r="F24" s="7"/>
      <c r="G24" s="7"/>
      <c r="H24" s="7"/>
      <c r="I24" s="7"/>
      <c r="J24" s="7"/>
      <c r="K24" s="7"/>
    </row>
  </sheetData>
  <mergeCells count="29">
    <mergeCell ref="A2:Q2"/>
    <mergeCell ref="A1:R1"/>
    <mergeCell ref="I5:K5"/>
    <mergeCell ref="L5:N5"/>
    <mergeCell ref="A15:B15"/>
    <mergeCell ref="Q3:R3"/>
    <mergeCell ref="F4:H4"/>
    <mergeCell ref="C5:E5"/>
    <mergeCell ref="A14:B14"/>
    <mergeCell ref="A12:B12"/>
    <mergeCell ref="A13:B13"/>
    <mergeCell ref="A9:B9"/>
    <mergeCell ref="A10:B10"/>
    <mergeCell ref="R4:R7"/>
    <mergeCell ref="A8:B8"/>
    <mergeCell ref="A4:B7"/>
    <mergeCell ref="F5:H5"/>
    <mergeCell ref="A11:B11"/>
    <mergeCell ref="O5:Q5"/>
    <mergeCell ref="L4:N4"/>
    <mergeCell ref="C4:E4"/>
    <mergeCell ref="I4:K4"/>
    <mergeCell ref="O4:Q4"/>
    <mergeCell ref="A21:B21"/>
    <mergeCell ref="A16:B16"/>
    <mergeCell ref="A17:B17"/>
    <mergeCell ref="A18:B18"/>
    <mergeCell ref="A19:B19"/>
    <mergeCell ref="A20:B20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 xml:space="preserve">&amp;C&amp;"Arial,Bold"&amp;11 12
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rightToLeft="1" view="pageBreakPreview" topLeftCell="A7" zoomScale="90" zoomScaleNormal="100" zoomScaleSheetLayoutView="90" workbookViewId="0">
      <selection activeCell="B26" sqref="B26"/>
    </sheetView>
  </sheetViews>
  <sheetFormatPr defaultRowHeight="12.75"/>
  <cols>
    <col min="1" max="1" width="14.85546875" customWidth="1"/>
    <col min="2" max="2" width="13.85546875" customWidth="1"/>
    <col min="3" max="3" width="15" customWidth="1"/>
    <col min="4" max="4" width="15.7109375" customWidth="1"/>
    <col min="5" max="5" width="15.42578125" customWidth="1"/>
  </cols>
  <sheetData>
    <row r="2" spans="1:5">
      <c r="A2" s="839" t="s">
        <v>871</v>
      </c>
      <c r="B2" s="839"/>
      <c r="C2" s="839"/>
      <c r="D2" s="839"/>
      <c r="E2" s="839"/>
    </row>
    <row r="3" spans="1:5" ht="24" customHeight="1">
      <c r="A3" s="839"/>
      <c r="B3" s="839"/>
      <c r="C3" s="839"/>
      <c r="D3" s="839"/>
      <c r="E3" s="839"/>
    </row>
    <row r="4" spans="1:5" ht="30.75" customHeight="1">
      <c r="A4" s="690" t="s">
        <v>865</v>
      </c>
      <c r="B4" s="690"/>
      <c r="C4" s="690"/>
      <c r="D4" s="690"/>
      <c r="E4" s="690"/>
    </row>
    <row r="5" spans="1:5" ht="18.75" thickBot="1">
      <c r="A5" s="205" t="s">
        <v>466</v>
      </c>
      <c r="B5" s="205"/>
      <c r="C5" s="205"/>
      <c r="D5" s="711" t="s">
        <v>467</v>
      </c>
      <c r="E5" s="711"/>
    </row>
    <row r="6" spans="1:5" ht="19.5" thickTop="1">
      <c r="A6" s="621" t="s">
        <v>470</v>
      </c>
      <c r="B6" s="237" t="s">
        <v>9</v>
      </c>
      <c r="C6" s="237" t="s">
        <v>10</v>
      </c>
      <c r="D6" s="241" t="s">
        <v>11</v>
      </c>
      <c r="E6" s="754" t="s">
        <v>274</v>
      </c>
    </row>
    <row r="7" spans="1:5" ht="16.5" thickBot="1">
      <c r="A7" s="623"/>
      <c r="B7" s="250" t="s">
        <v>271</v>
      </c>
      <c r="C7" s="250" t="s">
        <v>272</v>
      </c>
      <c r="D7" s="245" t="s">
        <v>315</v>
      </c>
      <c r="E7" s="897"/>
    </row>
    <row r="8" spans="1:5" ht="23.25" customHeight="1" thickTop="1">
      <c r="A8" s="280" t="s">
        <v>471</v>
      </c>
      <c r="B8" s="89">
        <v>253</v>
      </c>
      <c r="C8" s="89">
        <v>151</v>
      </c>
      <c r="D8" s="89">
        <f>SUM(B8:C8)</f>
        <v>404</v>
      </c>
      <c r="E8" s="277" t="s">
        <v>471</v>
      </c>
    </row>
    <row r="9" spans="1:5" ht="23.25" customHeight="1">
      <c r="A9" s="281" t="s">
        <v>472</v>
      </c>
      <c r="B9" s="60">
        <v>239</v>
      </c>
      <c r="C9" s="60">
        <v>137</v>
      </c>
      <c r="D9" s="60">
        <f t="shared" ref="D9:D22" si="0">SUM(B9:C9)</f>
        <v>376</v>
      </c>
      <c r="E9" s="278" t="s">
        <v>472</v>
      </c>
    </row>
    <row r="10" spans="1:5" ht="23.25" customHeight="1">
      <c r="A10" s="281" t="s">
        <v>473</v>
      </c>
      <c r="B10" s="60">
        <v>251</v>
      </c>
      <c r="C10" s="60">
        <v>127</v>
      </c>
      <c r="D10" s="60">
        <f t="shared" si="0"/>
        <v>378</v>
      </c>
      <c r="E10" s="278" t="s">
        <v>473</v>
      </c>
    </row>
    <row r="11" spans="1:5" ht="23.25" customHeight="1">
      <c r="A11" s="281" t="s">
        <v>474</v>
      </c>
      <c r="B11" s="60">
        <v>225</v>
      </c>
      <c r="C11" s="60">
        <v>124</v>
      </c>
      <c r="D11" s="60">
        <f t="shared" si="0"/>
        <v>349</v>
      </c>
      <c r="E11" s="278" t="s">
        <v>474</v>
      </c>
    </row>
    <row r="12" spans="1:5" ht="23.25" customHeight="1">
      <c r="A12" s="281" t="s">
        <v>475</v>
      </c>
      <c r="B12" s="60">
        <v>196</v>
      </c>
      <c r="C12" s="60">
        <v>92</v>
      </c>
      <c r="D12" s="60">
        <f t="shared" si="0"/>
        <v>288</v>
      </c>
      <c r="E12" s="278" t="s">
        <v>475</v>
      </c>
    </row>
    <row r="13" spans="1:5" ht="23.25" customHeight="1">
      <c r="A13" s="281" t="s">
        <v>476</v>
      </c>
      <c r="B13" s="60">
        <v>132</v>
      </c>
      <c r="C13" s="60">
        <v>77</v>
      </c>
      <c r="D13" s="60">
        <f t="shared" si="0"/>
        <v>209</v>
      </c>
      <c r="E13" s="278" t="s">
        <v>476</v>
      </c>
    </row>
    <row r="14" spans="1:5" ht="23.25" customHeight="1">
      <c r="A14" s="281" t="s">
        <v>477</v>
      </c>
      <c r="B14" s="60">
        <v>124</v>
      </c>
      <c r="C14" s="60">
        <v>67</v>
      </c>
      <c r="D14" s="60">
        <f t="shared" si="0"/>
        <v>191</v>
      </c>
      <c r="E14" s="278" t="s">
        <v>477</v>
      </c>
    </row>
    <row r="15" spans="1:5" ht="23.25" customHeight="1">
      <c r="A15" s="281" t="s">
        <v>478</v>
      </c>
      <c r="B15" s="60">
        <v>121</v>
      </c>
      <c r="C15" s="60">
        <v>56</v>
      </c>
      <c r="D15" s="60">
        <f t="shared" si="0"/>
        <v>177</v>
      </c>
      <c r="E15" s="278" t="s">
        <v>478</v>
      </c>
    </row>
    <row r="16" spans="1:5" ht="23.25" customHeight="1">
      <c r="A16" s="281" t="s">
        <v>479</v>
      </c>
      <c r="B16" s="60">
        <v>111</v>
      </c>
      <c r="C16" s="60">
        <v>54</v>
      </c>
      <c r="D16" s="60">
        <f t="shared" si="0"/>
        <v>165</v>
      </c>
      <c r="E16" s="278" t="s">
        <v>479</v>
      </c>
    </row>
    <row r="17" spans="1:5" ht="23.25" customHeight="1">
      <c r="A17" s="281" t="s">
        <v>480</v>
      </c>
      <c r="B17" s="60">
        <v>123</v>
      </c>
      <c r="C17" s="60">
        <v>60</v>
      </c>
      <c r="D17" s="60">
        <f t="shared" si="0"/>
        <v>183</v>
      </c>
      <c r="E17" s="278" t="s">
        <v>480</v>
      </c>
    </row>
    <row r="18" spans="1:5" ht="23.25" customHeight="1">
      <c r="A18" s="281" t="s">
        <v>481</v>
      </c>
      <c r="B18" s="60">
        <v>95</v>
      </c>
      <c r="C18" s="60">
        <v>58</v>
      </c>
      <c r="D18" s="60">
        <f t="shared" si="0"/>
        <v>153</v>
      </c>
      <c r="E18" s="278" t="s">
        <v>481</v>
      </c>
    </row>
    <row r="19" spans="1:5" ht="23.25" customHeight="1">
      <c r="A19" s="281" t="s">
        <v>482</v>
      </c>
      <c r="B19" s="60">
        <v>81</v>
      </c>
      <c r="C19" s="60">
        <v>53</v>
      </c>
      <c r="D19" s="60">
        <f t="shared" si="0"/>
        <v>134</v>
      </c>
      <c r="E19" s="278" t="s">
        <v>482</v>
      </c>
    </row>
    <row r="20" spans="1:5" ht="23.25" customHeight="1">
      <c r="A20" s="281" t="s">
        <v>483</v>
      </c>
      <c r="B20" s="60">
        <v>85</v>
      </c>
      <c r="C20" s="60">
        <v>71</v>
      </c>
      <c r="D20" s="60">
        <f t="shared" si="0"/>
        <v>156</v>
      </c>
      <c r="E20" s="278" t="s">
        <v>483</v>
      </c>
    </row>
    <row r="21" spans="1:5" ht="23.25" customHeight="1">
      <c r="A21" s="281" t="s">
        <v>484</v>
      </c>
      <c r="B21" s="60">
        <v>105</v>
      </c>
      <c r="C21" s="60">
        <v>47</v>
      </c>
      <c r="D21" s="60">
        <f t="shared" si="0"/>
        <v>152</v>
      </c>
      <c r="E21" s="278" t="s">
        <v>484</v>
      </c>
    </row>
    <row r="22" spans="1:5" ht="23.25" customHeight="1" thickBot="1">
      <c r="A22" s="282" t="s">
        <v>132</v>
      </c>
      <c r="B22" s="90">
        <v>140</v>
      </c>
      <c r="C22" s="90">
        <v>126</v>
      </c>
      <c r="D22" s="90">
        <f t="shared" si="0"/>
        <v>266</v>
      </c>
      <c r="E22" s="279" t="s">
        <v>493</v>
      </c>
    </row>
    <row r="23" spans="1:5" ht="23.25" customHeight="1" thickTop="1" thickBot="1">
      <c r="A23" s="283" t="s">
        <v>0</v>
      </c>
      <c r="B23" s="244">
        <f>SUM(B8:B22)</f>
        <v>2281</v>
      </c>
      <c r="C23" s="244">
        <f t="shared" ref="C23:D23" si="1">SUM(C8:C22)</f>
        <v>1300</v>
      </c>
      <c r="D23" s="244">
        <f t="shared" si="1"/>
        <v>3581</v>
      </c>
      <c r="E23" s="276" t="s">
        <v>254</v>
      </c>
    </row>
    <row r="24" spans="1:5" ht="13.5" thickTop="1"/>
  </sheetData>
  <mergeCells count="5">
    <mergeCell ref="A2:E3"/>
    <mergeCell ref="D5:E5"/>
    <mergeCell ref="A6:A7"/>
    <mergeCell ref="E6:E7"/>
    <mergeCell ref="A4:E4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64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rightToLeft="1" view="pageBreakPreview" topLeftCell="A5" zoomScale="90" zoomScaleNormal="100" zoomScaleSheetLayoutView="90" workbookViewId="0">
      <selection activeCell="B19" sqref="B19"/>
    </sheetView>
  </sheetViews>
  <sheetFormatPr defaultRowHeight="12.75"/>
  <cols>
    <col min="1" max="1" width="11.85546875" customWidth="1"/>
    <col min="2" max="2" width="11.5703125" customWidth="1"/>
    <col min="4" max="4" width="11.5703125" customWidth="1"/>
    <col min="6" max="6" width="11" customWidth="1"/>
    <col min="7" max="7" width="10.5703125" customWidth="1"/>
    <col min="8" max="8" width="15.140625" customWidth="1"/>
  </cols>
  <sheetData>
    <row r="1" spans="1:8" ht="12.75" customHeight="1">
      <c r="A1" s="839" t="s">
        <v>872</v>
      </c>
      <c r="B1" s="839"/>
      <c r="C1" s="839"/>
      <c r="D1" s="839"/>
      <c r="E1" s="839"/>
      <c r="F1" s="839"/>
      <c r="G1" s="839"/>
      <c r="H1" s="839"/>
    </row>
    <row r="2" spans="1:8" ht="25.5" customHeight="1">
      <c r="A2" s="839"/>
      <c r="B2" s="839"/>
      <c r="C2" s="839"/>
      <c r="D2" s="839"/>
      <c r="E2" s="839"/>
      <c r="F2" s="839"/>
      <c r="G2" s="839"/>
      <c r="H2" s="839"/>
    </row>
    <row r="3" spans="1:8" ht="32.25" customHeight="1">
      <c r="A3" s="690" t="s">
        <v>866</v>
      </c>
      <c r="B3" s="690"/>
      <c r="C3" s="690"/>
      <c r="D3" s="690"/>
      <c r="E3" s="690"/>
      <c r="F3" s="690"/>
      <c r="G3" s="690"/>
      <c r="H3" s="690"/>
    </row>
    <row r="4" spans="1:8" ht="18.75" thickBot="1">
      <c r="A4" s="252" t="s">
        <v>468</v>
      </c>
      <c r="B4" s="205"/>
      <c r="C4" s="205"/>
      <c r="E4" s="252"/>
      <c r="H4" s="252" t="s">
        <v>469</v>
      </c>
    </row>
    <row r="5" spans="1:8" ht="18.75" customHeight="1" thickTop="1">
      <c r="A5" s="621" t="s">
        <v>1</v>
      </c>
      <c r="B5" s="966" t="s">
        <v>560</v>
      </c>
      <c r="C5" s="966"/>
      <c r="D5" s="966"/>
      <c r="E5" s="967" t="s">
        <v>561</v>
      </c>
      <c r="F5" s="966"/>
      <c r="G5" s="966"/>
      <c r="H5" s="825" t="s">
        <v>238</v>
      </c>
    </row>
    <row r="6" spans="1:8" ht="28.5" customHeight="1">
      <c r="A6" s="622"/>
      <c r="B6" s="238" t="s">
        <v>9</v>
      </c>
      <c r="C6" s="238" t="s">
        <v>10</v>
      </c>
      <c r="D6" s="255" t="s">
        <v>11</v>
      </c>
      <c r="E6" s="77" t="s">
        <v>9</v>
      </c>
      <c r="F6" s="254" t="s">
        <v>10</v>
      </c>
      <c r="G6" s="254" t="s">
        <v>11</v>
      </c>
      <c r="H6" s="826"/>
    </row>
    <row r="7" spans="1:8" ht="25.5" customHeight="1" thickBot="1">
      <c r="A7" s="623"/>
      <c r="B7" s="250" t="s">
        <v>271</v>
      </c>
      <c r="C7" s="250" t="s">
        <v>272</v>
      </c>
      <c r="D7" s="284" t="s">
        <v>315</v>
      </c>
      <c r="E7" s="268" t="s">
        <v>271</v>
      </c>
      <c r="F7" s="250" t="s">
        <v>272</v>
      </c>
      <c r="G7" s="250" t="s">
        <v>315</v>
      </c>
      <c r="H7" s="827"/>
    </row>
    <row r="8" spans="1:8" ht="25.5" customHeight="1" thickTop="1">
      <c r="A8" s="309" t="s">
        <v>28</v>
      </c>
      <c r="B8" s="204">
        <v>1879</v>
      </c>
      <c r="C8" s="204">
        <v>1005</v>
      </c>
      <c r="D8" s="62">
        <f t="shared" ref="D8:D22" si="0">SUM(B8:C8)</f>
        <v>2884</v>
      </c>
      <c r="E8" s="336">
        <v>689</v>
      </c>
      <c r="F8" s="204">
        <v>2195</v>
      </c>
      <c r="G8" s="60">
        <f>SUM(E8:F8)</f>
        <v>2884</v>
      </c>
      <c r="H8" s="306" t="s">
        <v>239</v>
      </c>
    </row>
    <row r="9" spans="1:8" ht="31.5">
      <c r="A9" s="239" t="s">
        <v>39</v>
      </c>
      <c r="B9" s="60">
        <v>1002</v>
      </c>
      <c r="C9" s="60">
        <v>519</v>
      </c>
      <c r="D9" s="62">
        <f t="shared" si="0"/>
        <v>1521</v>
      </c>
      <c r="E9" s="269">
        <v>328</v>
      </c>
      <c r="F9" s="60">
        <v>1193</v>
      </c>
      <c r="G9" s="60">
        <f>SUM(E9:F9)</f>
        <v>1521</v>
      </c>
      <c r="H9" s="200" t="s">
        <v>240</v>
      </c>
    </row>
    <row r="10" spans="1:8" ht="18">
      <c r="A10" s="239" t="s">
        <v>29</v>
      </c>
      <c r="B10" s="60">
        <v>920</v>
      </c>
      <c r="C10" s="60">
        <v>308</v>
      </c>
      <c r="D10" s="60">
        <f t="shared" si="0"/>
        <v>1228</v>
      </c>
      <c r="E10" s="269">
        <v>222</v>
      </c>
      <c r="F10" s="60">
        <v>1006</v>
      </c>
      <c r="G10" s="60">
        <f t="shared" ref="G10:G22" si="1">SUM(E10:F10)</f>
        <v>1228</v>
      </c>
      <c r="H10" s="200" t="s">
        <v>241</v>
      </c>
    </row>
    <row r="11" spans="1:8" ht="18">
      <c r="A11" s="239" t="s">
        <v>40</v>
      </c>
      <c r="B11" s="60">
        <v>1193</v>
      </c>
      <c r="C11" s="60">
        <v>254</v>
      </c>
      <c r="D11" s="60">
        <f t="shared" si="0"/>
        <v>1447</v>
      </c>
      <c r="E11" s="269">
        <v>165</v>
      </c>
      <c r="F11" s="60">
        <v>1282</v>
      </c>
      <c r="G11" s="60">
        <f t="shared" si="1"/>
        <v>1447</v>
      </c>
      <c r="H11" s="200" t="s">
        <v>242</v>
      </c>
    </row>
    <row r="12" spans="1:8" ht="18">
      <c r="A12" s="239" t="s">
        <v>30</v>
      </c>
      <c r="B12" s="60">
        <v>5323</v>
      </c>
      <c r="C12" s="60">
        <v>1983</v>
      </c>
      <c r="D12" s="60">
        <f t="shared" si="0"/>
        <v>7306</v>
      </c>
      <c r="E12" s="269">
        <v>1297</v>
      </c>
      <c r="F12" s="60">
        <v>6009</v>
      </c>
      <c r="G12" s="60">
        <f t="shared" si="1"/>
        <v>7306</v>
      </c>
      <c r="H12" s="200" t="s">
        <v>243</v>
      </c>
    </row>
    <row r="13" spans="1:8" ht="18">
      <c r="A13" s="239" t="s">
        <v>41</v>
      </c>
      <c r="B13" s="60">
        <v>950</v>
      </c>
      <c r="C13" s="60">
        <v>491</v>
      </c>
      <c r="D13" s="60">
        <f t="shared" si="0"/>
        <v>1441</v>
      </c>
      <c r="E13" s="269">
        <v>268</v>
      </c>
      <c r="F13" s="60">
        <v>1173</v>
      </c>
      <c r="G13" s="60">
        <f t="shared" si="1"/>
        <v>1441</v>
      </c>
      <c r="H13" s="200" t="s">
        <v>244</v>
      </c>
    </row>
    <row r="14" spans="1:8" ht="18">
      <c r="A14" s="239" t="s">
        <v>31</v>
      </c>
      <c r="B14" s="60">
        <v>1339</v>
      </c>
      <c r="C14" s="60">
        <v>513</v>
      </c>
      <c r="D14" s="60">
        <f t="shared" si="0"/>
        <v>1852</v>
      </c>
      <c r="E14" s="269">
        <v>352</v>
      </c>
      <c r="F14" s="60">
        <v>1500</v>
      </c>
      <c r="G14" s="60">
        <f t="shared" si="1"/>
        <v>1852</v>
      </c>
      <c r="H14" s="200" t="s">
        <v>245</v>
      </c>
    </row>
    <row r="15" spans="1:8" ht="18">
      <c r="A15" s="239" t="s">
        <v>32</v>
      </c>
      <c r="B15" s="60">
        <v>716</v>
      </c>
      <c r="C15" s="60">
        <v>328</v>
      </c>
      <c r="D15" s="60">
        <f t="shared" si="0"/>
        <v>1044</v>
      </c>
      <c r="E15" s="269">
        <v>193</v>
      </c>
      <c r="F15" s="60">
        <v>851</v>
      </c>
      <c r="G15" s="60">
        <f t="shared" si="1"/>
        <v>1044</v>
      </c>
      <c r="H15" s="200" t="s">
        <v>246</v>
      </c>
    </row>
    <row r="16" spans="1:8" ht="18">
      <c r="A16" s="239" t="s">
        <v>33</v>
      </c>
      <c r="B16" s="60">
        <v>913</v>
      </c>
      <c r="C16" s="60">
        <v>359</v>
      </c>
      <c r="D16" s="60">
        <f t="shared" si="0"/>
        <v>1272</v>
      </c>
      <c r="E16" s="269">
        <v>280</v>
      </c>
      <c r="F16" s="60">
        <v>992</v>
      </c>
      <c r="G16" s="60">
        <f t="shared" si="1"/>
        <v>1272</v>
      </c>
      <c r="H16" s="200" t="s">
        <v>247</v>
      </c>
    </row>
    <row r="17" spans="1:8" ht="21.75" customHeight="1">
      <c r="A17" s="87" t="s">
        <v>21</v>
      </c>
      <c r="B17" s="60">
        <v>796</v>
      </c>
      <c r="C17" s="60">
        <v>357</v>
      </c>
      <c r="D17" s="60">
        <f t="shared" si="0"/>
        <v>1153</v>
      </c>
      <c r="E17" s="269">
        <v>259</v>
      </c>
      <c r="F17" s="60">
        <v>894</v>
      </c>
      <c r="G17" s="60">
        <f t="shared" si="1"/>
        <v>1153</v>
      </c>
      <c r="H17" s="200" t="s">
        <v>248</v>
      </c>
    </row>
    <row r="18" spans="1:8" ht="19.5" customHeight="1">
      <c r="A18" s="239" t="s">
        <v>22</v>
      </c>
      <c r="B18" s="60">
        <v>440</v>
      </c>
      <c r="C18" s="60">
        <v>291</v>
      </c>
      <c r="D18" s="60">
        <f t="shared" si="0"/>
        <v>731</v>
      </c>
      <c r="E18" s="269">
        <v>176</v>
      </c>
      <c r="F18" s="60">
        <v>555</v>
      </c>
      <c r="G18" s="60">
        <f t="shared" si="1"/>
        <v>731</v>
      </c>
      <c r="H18" s="200" t="s">
        <v>249</v>
      </c>
    </row>
    <row r="19" spans="1:8" ht="18">
      <c r="A19" s="239" t="s">
        <v>34</v>
      </c>
      <c r="B19" s="60">
        <v>1292</v>
      </c>
      <c r="C19" s="60">
        <v>607</v>
      </c>
      <c r="D19" s="60">
        <f t="shared" si="0"/>
        <v>1899</v>
      </c>
      <c r="E19" s="269">
        <v>435</v>
      </c>
      <c r="F19" s="60">
        <v>1464</v>
      </c>
      <c r="G19" s="60">
        <f t="shared" si="1"/>
        <v>1899</v>
      </c>
      <c r="H19" s="200" t="s">
        <v>250</v>
      </c>
    </row>
    <row r="20" spans="1:8" ht="18">
      <c r="A20" s="239" t="s">
        <v>35</v>
      </c>
      <c r="B20" s="60">
        <v>824</v>
      </c>
      <c r="C20" s="60">
        <v>445</v>
      </c>
      <c r="D20" s="60">
        <f t="shared" si="0"/>
        <v>1269</v>
      </c>
      <c r="E20" s="269">
        <v>286</v>
      </c>
      <c r="F20" s="60">
        <v>983</v>
      </c>
      <c r="G20" s="60">
        <f t="shared" si="1"/>
        <v>1269</v>
      </c>
      <c r="H20" s="200" t="s">
        <v>251</v>
      </c>
    </row>
    <row r="21" spans="1:8" ht="18">
      <c r="A21" s="239" t="s">
        <v>36</v>
      </c>
      <c r="B21" s="60">
        <v>733</v>
      </c>
      <c r="C21" s="60">
        <v>262</v>
      </c>
      <c r="D21" s="60">
        <f t="shared" si="0"/>
        <v>995</v>
      </c>
      <c r="E21" s="269">
        <v>187</v>
      </c>
      <c r="F21" s="60">
        <v>808</v>
      </c>
      <c r="G21" s="60">
        <f t="shared" si="1"/>
        <v>995</v>
      </c>
      <c r="H21" s="162" t="s">
        <v>252</v>
      </c>
    </row>
    <row r="22" spans="1:8" ht="18.75" thickBot="1">
      <c r="A22" s="242" t="s">
        <v>37</v>
      </c>
      <c r="B22" s="90">
        <v>1826</v>
      </c>
      <c r="C22" s="90">
        <v>738</v>
      </c>
      <c r="D22" s="90">
        <f t="shared" si="0"/>
        <v>2564</v>
      </c>
      <c r="E22" s="270">
        <v>519</v>
      </c>
      <c r="F22" s="90">
        <v>2045</v>
      </c>
      <c r="G22" s="90">
        <f t="shared" si="1"/>
        <v>2564</v>
      </c>
      <c r="H22" s="209" t="s">
        <v>253</v>
      </c>
    </row>
    <row r="23" spans="1:8" ht="19.5" thickTop="1" thickBot="1">
      <c r="A23" s="243" t="s">
        <v>0</v>
      </c>
      <c r="B23" s="244">
        <f>SUM(B8:B22)</f>
        <v>20146</v>
      </c>
      <c r="C23" s="307">
        <f t="shared" ref="C23:G23" si="2">SUM(C8:C22)</f>
        <v>8460</v>
      </c>
      <c r="D23" s="307">
        <f t="shared" si="2"/>
        <v>28606</v>
      </c>
      <c r="E23" s="311">
        <f t="shared" si="2"/>
        <v>5656</v>
      </c>
      <c r="F23" s="307">
        <f t="shared" si="2"/>
        <v>22950</v>
      </c>
      <c r="G23" s="307">
        <f t="shared" si="2"/>
        <v>28606</v>
      </c>
      <c r="H23" s="210" t="s">
        <v>254</v>
      </c>
    </row>
    <row r="24" spans="1:8" ht="13.5" thickTop="1"/>
  </sheetData>
  <mergeCells count="6">
    <mergeCell ref="H5:H7"/>
    <mergeCell ref="A1:H2"/>
    <mergeCell ref="A5:A7"/>
    <mergeCell ref="B5:D5"/>
    <mergeCell ref="E5:G5"/>
    <mergeCell ref="A3:H3"/>
  </mergeCells>
  <printOptions horizontalCentered="1"/>
  <pageMargins left="0.7" right="0.7" top="0.75" bottom="0.75" header="0.3" footer="0.3"/>
  <pageSetup paperSize="9" scale="95" orientation="portrait" verticalDpi="4294967293" r:id="rId1"/>
  <headerFooter>
    <oddFooter>&amp;C&amp;12 65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rightToLeft="1" view="pageBreakPreview" zoomScale="90" zoomScaleNormal="100" zoomScaleSheetLayoutView="90" workbookViewId="0">
      <selection activeCell="A8" sqref="A8"/>
    </sheetView>
  </sheetViews>
  <sheetFormatPr defaultRowHeight="12.75"/>
  <cols>
    <col min="1" max="1" width="24.42578125" customWidth="1"/>
    <col min="2" max="2" width="11.140625" customWidth="1"/>
    <col min="3" max="3" width="12" customWidth="1"/>
    <col min="4" max="4" width="13.42578125" customWidth="1"/>
    <col min="5" max="5" width="31.28515625" customWidth="1"/>
  </cols>
  <sheetData>
    <row r="1" spans="1:5">
      <c r="A1" s="839" t="s">
        <v>873</v>
      </c>
      <c r="B1" s="839"/>
      <c r="C1" s="839"/>
      <c r="D1" s="839"/>
      <c r="E1" s="839"/>
    </row>
    <row r="2" spans="1:5" ht="15" customHeight="1">
      <c r="A2" s="839"/>
      <c r="B2" s="839"/>
      <c r="C2" s="839"/>
      <c r="D2" s="839"/>
      <c r="E2" s="839"/>
    </row>
    <row r="3" spans="1:5" ht="34.5" customHeight="1">
      <c r="A3" s="690" t="s">
        <v>867</v>
      </c>
      <c r="B3" s="690"/>
      <c r="C3" s="690"/>
      <c r="D3" s="690"/>
      <c r="E3" s="690"/>
    </row>
    <row r="4" spans="1:5" ht="18.75" thickBot="1">
      <c r="A4" s="252" t="s">
        <v>485</v>
      </c>
      <c r="B4" s="205"/>
      <c r="C4" s="205"/>
      <c r="D4" s="711" t="s">
        <v>486</v>
      </c>
      <c r="E4" s="711"/>
    </row>
    <row r="5" spans="1:5" ht="17.25" customHeight="1" thickTop="1">
      <c r="A5" s="968" t="s">
        <v>487</v>
      </c>
      <c r="B5" s="237" t="s">
        <v>9</v>
      </c>
      <c r="C5" s="237" t="s">
        <v>10</v>
      </c>
      <c r="D5" s="241" t="s">
        <v>11</v>
      </c>
      <c r="E5" s="825" t="s">
        <v>488</v>
      </c>
    </row>
    <row r="6" spans="1:5" ht="19.5" customHeight="1" thickBot="1">
      <c r="A6" s="969"/>
      <c r="B6" s="250" t="s">
        <v>271</v>
      </c>
      <c r="C6" s="250" t="s">
        <v>272</v>
      </c>
      <c r="D6" s="245" t="s">
        <v>315</v>
      </c>
      <c r="E6" s="827"/>
    </row>
    <row r="7" spans="1:5" ht="21" customHeight="1" thickTop="1">
      <c r="A7" s="240" t="s">
        <v>494</v>
      </c>
      <c r="B7" s="89">
        <v>50</v>
      </c>
      <c r="C7" s="89">
        <v>67</v>
      </c>
      <c r="D7" s="89">
        <f>SUM(B7:C7)</f>
        <v>117</v>
      </c>
      <c r="E7" s="200" t="s">
        <v>520</v>
      </c>
    </row>
    <row r="8" spans="1:5" ht="21" customHeight="1">
      <c r="A8" s="239" t="s">
        <v>495</v>
      </c>
      <c r="B8" s="60">
        <v>3</v>
      </c>
      <c r="C8" s="60">
        <v>1</v>
      </c>
      <c r="D8" s="60">
        <f t="shared" ref="D8:D46" si="0">SUM(B8:C8)</f>
        <v>4</v>
      </c>
      <c r="E8" s="200" t="s">
        <v>519</v>
      </c>
    </row>
    <row r="9" spans="1:5" ht="21" customHeight="1">
      <c r="A9" s="239" t="s">
        <v>521</v>
      </c>
      <c r="B9" s="60">
        <v>28</v>
      </c>
      <c r="C9" s="60">
        <v>45</v>
      </c>
      <c r="D9" s="60">
        <f t="shared" si="0"/>
        <v>73</v>
      </c>
      <c r="E9" s="200" t="s">
        <v>522</v>
      </c>
    </row>
    <row r="10" spans="1:5" ht="22.5" customHeight="1">
      <c r="A10" s="239" t="s">
        <v>496</v>
      </c>
      <c r="B10" s="60">
        <v>670</v>
      </c>
      <c r="C10" s="60">
        <v>2324</v>
      </c>
      <c r="D10" s="60">
        <f t="shared" si="0"/>
        <v>2994</v>
      </c>
      <c r="E10" s="200" t="s">
        <v>523</v>
      </c>
    </row>
    <row r="11" spans="1:5" ht="21" customHeight="1">
      <c r="A11" s="239" t="s">
        <v>497</v>
      </c>
      <c r="B11" s="60">
        <v>60</v>
      </c>
      <c r="C11" s="60">
        <v>153</v>
      </c>
      <c r="D11" s="60">
        <f t="shared" si="0"/>
        <v>213</v>
      </c>
      <c r="E11" s="200" t="s">
        <v>545</v>
      </c>
    </row>
    <row r="12" spans="1:5" ht="20.25" customHeight="1">
      <c r="A12" s="239" t="s">
        <v>498</v>
      </c>
      <c r="B12" s="60">
        <v>25</v>
      </c>
      <c r="C12" s="60">
        <v>59</v>
      </c>
      <c r="D12" s="60">
        <f t="shared" si="0"/>
        <v>84</v>
      </c>
      <c r="E12" s="200" t="s">
        <v>524</v>
      </c>
    </row>
    <row r="13" spans="1:5" ht="21" customHeight="1">
      <c r="A13" s="239" t="s">
        <v>499</v>
      </c>
      <c r="B13" s="60">
        <v>240</v>
      </c>
      <c r="C13" s="60">
        <v>558</v>
      </c>
      <c r="D13" s="60">
        <f t="shared" si="0"/>
        <v>798</v>
      </c>
      <c r="E13" s="200" t="s">
        <v>525</v>
      </c>
    </row>
    <row r="14" spans="1:5" ht="18.75" customHeight="1">
      <c r="A14" s="239" t="s">
        <v>500</v>
      </c>
      <c r="B14" s="60">
        <v>180</v>
      </c>
      <c r="C14" s="60">
        <v>223</v>
      </c>
      <c r="D14" s="60">
        <f t="shared" si="0"/>
        <v>403</v>
      </c>
      <c r="E14" s="200" t="s">
        <v>526</v>
      </c>
    </row>
    <row r="15" spans="1:5" ht="20.25" customHeight="1">
      <c r="A15" s="239" t="s">
        <v>501</v>
      </c>
      <c r="B15" s="60">
        <v>11</v>
      </c>
      <c r="C15" s="60">
        <v>30</v>
      </c>
      <c r="D15" s="60">
        <f t="shared" si="0"/>
        <v>41</v>
      </c>
      <c r="E15" s="200" t="s">
        <v>527</v>
      </c>
    </row>
    <row r="16" spans="1:5" ht="18" customHeight="1">
      <c r="A16" s="87" t="s">
        <v>502</v>
      </c>
      <c r="B16" s="60">
        <v>21</v>
      </c>
      <c r="C16" s="60">
        <v>25</v>
      </c>
      <c r="D16" s="60">
        <f t="shared" si="0"/>
        <v>46</v>
      </c>
      <c r="E16" s="200" t="s">
        <v>366</v>
      </c>
    </row>
    <row r="17" spans="1:5" ht="18.75" customHeight="1">
      <c r="A17" s="239" t="s">
        <v>503</v>
      </c>
      <c r="B17" s="60">
        <v>9</v>
      </c>
      <c r="C17" s="60">
        <v>13</v>
      </c>
      <c r="D17" s="60">
        <f t="shared" si="0"/>
        <v>22</v>
      </c>
      <c r="E17" s="200" t="s">
        <v>528</v>
      </c>
    </row>
    <row r="18" spans="1:5" ht="24" customHeight="1">
      <c r="A18" s="239" t="s">
        <v>504</v>
      </c>
      <c r="B18" s="60">
        <v>7</v>
      </c>
      <c r="C18" s="60">
        <v>3</v>
      </c>
      <c r="D18" s="60">
        <f t="shared" si="0"/>
        <v>10</v>
      </c>
      <c r="E18" s="200" t="s">
        <v>529</v>
      </c>
    </row>
    <row r="19" spans="1:5" ht="24" customHeight="1">
      <c r="A19" s="614" t="s">
        <v>852</v>
      </c>
      <c r="B19" s="60">
        <v>5</v>
      </c>
      <c r="C19" s="60">
        <v>0</v>
      </c>
      <c r="D19" s="60">
        <f t="shared" si="0"/>
        <v>5</v>
      </c>
      <c r="E19" s="200" t="s">
        <v>854</v>
      </c>
    </row>
    <row r="20" spans="1:5" ht="20.25" customHeight="1">
      <c r="A20" s="239" t="s">
        <v>505</v>
      </c>
      <c r="B20" s="60">
        <v>16</v>
      </c>
      <c r="C20" s="60">
        <v>39</v>
      </c>
      <c r="D20" s="60">
        <f t="shared" si="0"/>
        <v>55</v>
      </c>
      <c r="E20" s="200" t="s">
        <v>530</v>
      </c>
    </row>
    <row r="21" spans="1:5" ht="20.25" customHeight="1">
      <c r="A21" s="614" t="s">
        <v>853</v>
      </c>
      <c r="B21" s="60">
        <v>45</v>
      </c>
      <c r="C21" s="60">
        <v>78</v>
      </c>
      <c r="D21" s="60">
        <f t="shared" si="0"/>
        <v>123</v>
      </c>
      <c r="E21" s="200" t="s">
        <v>855</v>
      </c>
    </row>
    <row r="22" spans="1:5" ht="19.5" customHeight="1">
      <c r="A22" s="239" t="s">
        <v>506</v>
      </c>
      <c r="B22" s="60">
        <v>37</v>
      </c>
      <c r="C22" s="60">
        <v>105</v>
      </c>
      <c r="D22" s="60">
        <f t="shared" si="0"/>
        <v>142</v>
      </c>
      <c r="E22" s="200" t="s">
        <v>531</v>
      </c>
    </row>
    <row r="23" spans="1:5" ht="21.75" hidden="1" customHeight="1">
      <c r="A23" s="239" t="s">
        <v>507</v>
      </c>
      <c r="B23" s="60"/>
      <c r="C23" s="60"/>
      <c r="D23" s="60">
        <f t="shared" si="0"/>
        <v>0</v>
      </c>
      <c r="E23" s="200" t="s">
        <v>532</v>
      </c>
    </row>
    <row r="24" spans="1:5" ht="20.25" customHeight="1">
      <c r="A24" s="239" t="s">
        <v>508</v>
      </c>
      <c r="B24" s="60">
        <v>30</v>
      </c>
      <c r="C24" s="60">
        <v>69</v>
      </c>
      <c r="D24" s="60">
        <f t="shared" si="0"/>
        <v>99</v>
      </c>
      <c r="E24" s="200" t="s">
        <v>533</v>
      </c>
    </row>
    <row r="25" spans="1:5" ht="20.25" customHeight="1">
      <c r="A25" s="614" t="s">
        <v>843</v>
      </c>
      <c r="B25" s="60">
        <v>4</v>
      </c>
      <c r="C25" s="60">
        <v>5</v>
      </c>
      <c r="D25" s="60">
        <f>SUM(B25:C25)</f>
        <v>9</v>
      </c>
      <c r="E25" s="200" t="s">
        <v>856</v>
      </c>
    </row>
    <row r="26" spans="1:5" ht="18" customHeight="1">
      <c r="A26" s="239" t="s">
        <v>844</v>
      </c>
      <c r="B26" s="60">
        <v>12</v>
      </c>
      <c r="C26" s="60">
        <v>28</v>
      </c>
      <c r="D26" s="60">
        <f t="shared" si="0"/>
        <v>40</v>
      </c>
      <c r="E26" s="200" t="s">
        <v>534</v>
      </c>
    </row>
    <row r="27" spans="1:5" ht="20.25" customHeight="1">
      <c r="A27" s="239" t="s">
        <v>509</v>
      </c>
      <c r="B27" s="60">
        <v>17</v>
      </c>
      <c r="C27" s="60">
        <v>31</v>
      </c>
      <c r="D27" s="60">
        <f t="shared" si="0"/>
        <v>48</v>
      </c>
      <c r="E27" s="200" t="s">
        <v>535</v>
      </c>
    </row>
    <row r="28" spans="1:5" ht="20.25" customHeight="1">
      <c r="A28" s="614" t="s">
        <v>845</v>
      </c>
      <c r="B28" s="60">
        <v>15</v>
      </c>
      <c r="C28" s="60">
        <v>25</v>
      </c>
      <c r="D28" s="60">
        <f t="shared" si="0"/>
        <v>40</v>
      </c>
      <c r="E28" s="200" t="s">
        <v>857</v>
      </c>
    </row>
    <row r="29" spans="1:5" ht="21" customHeight="1">
      <c r="A29" s="239" t="s">
        <v>510</v>
      </c>
      <c r="B29" s="60">
        <v>30</v>
      </c>
      <c r="C29" s="60">
        <v>91</v>
      </c>
      <c r="D29" s="60">
        <f t="shared" si="0"/>
        <v>121</v>
      </c>
      <c r="E29" s="200" t="s">
        <v>536</v>
      </c>
    </row>
    <row r="30" spans="1:5" ht="18.75" customHeight="1">
      <c r="A30" s="239" t="s">
        <v>511</v>
      </c>
      <c r="B30" s="60">
        <v>34</v>
      </c>
      <c r="C30" s="60">
        <v>80</v>
      </c>
      <c r="D30" s="60">
        <f t="shared" si="0"/>
        <v>114</v>
      </c>
      <c r="E30" s="200" t="s">
        <v>537</v>
      </c>
    </row>
    <row r="31" spans="1:5" ht="21" customHeight="1">
      <c r="A31" s="239" t="s">
        <v>512</v>
      </c>
      <c r="B31" s="60">
        <v>12</v>
      </c>
      <c r="C31" s="60">
        <v>56</v>
      </c>
      <c r="D31" s="60">
        <f t="shared" si="0"/>
        <v>68</v>
      </c>
      <c r="E31" s="200" t="s">
        <v>538</v>
      </c>
    </row>
    <row r="32" spans="1:5" ht="18.75" customHeight="1">
      <c r="A32" s="239" t="s">
        <v>513</v>
      </c>
      <c r="B32" s="60">
        <v>23</v>
      </c>
      <c r="C32" s="60">
        <v>18</v>
      </c>
      <c r="D32" s="60">
        <f t="shared" si="0"/>
        <v>41</v>
      </c>
      <c r="E32" s="200" t="s">
        <v>539</v>
      </c>
    </row>
    <row r="33" spans="1:5" ht="24" customHeight="1">
      <c r="A33" s="239" t="s">
        <v>514</v>
      </c>
      <c r="B33" s="60">
        <v>40</v>
      </c>
      <c r="C33" s="60">
        <v>86</v>
      </c>
      <c r="D33" s="60">
        <f t="shared" si="0"/>
        <v>126</v>
      </c>
      <c r="E33" s="200" t="s">
        <v>540</v>
      </c>
    </row>
    <row r="34" spans="1:5" ht="24" hidden="1" customHeight="1">
      <c r="A34" s="239" t="s">
        <v>515</v>
      </c>
      <c r="B34" s="60"/>
      <c r="C34" s="60"/>
      <c r="D34" s="60">
        <f t="shared" si="0"/>
        <v>0</v>
      </c>
      <c r="E34" s="200" t="s">
        <v>541</v>
      </c>
    </row>
    <row r="35" spans="1:5" ht="24" hidden="1" customHeight="1">
      <c r="A35" s="239" t="s">
        <v>516</v>
      </c>
      <c r="D35" s="60">
        <f t="shared" si="0"/>
        <v>0</v>
      </c>
      <c r="E35" s="200" t="s">
        <v>542</v>
      </c>
    </row>
    <row r="36" spans="1:5" ht="24" hidden="1" customHeight="1">
      <c r="A36" s="239" t="s">
        <v>517</v>
      </c>
      <c r="B36" s="60"/>
      <c r="C36" s="60"/>
      <c r="D36" s="60">
        <f t="shared" si="0"/>
        <v>0</v>
      </c>
      <c r="E36" s="200" t="s">
        <v>543</v>
      </c>
    </row>
    <row r="37" spans="1:5" ht="24" hidden="1" customHeight="1">
      <c r="A37" s="239" t="s">
        <v>518</v>
      </c>
      <c r="B37" s="60"/>
      <c r="C37" s="60"/>
      <c r="D37" s="60">
        <f t="shared" si="0"/>
        <v>0</v>
      </c>
      <c r="E37" s="200" t="s">
        <v>544</v>
      </c>
    </row>
    <row r="38" spans="1:5" ht="24" customHeight="1">
      <c r="A38" s="614" t="s">
        <v>846</v>
      </c>
      <c r="B38" s="60">
        <v>6</v>
      </c>
      <c r="C38" s="60">
        <v>20</v>
      </c>
      <c r="D38" s="60">
        <f>SUM(B38:C38)</f>
        <v>26</v>
      </c>
      <c r="E38" s="200" t="s">
        <v>858</v>
      </c>
    </row>
    <row r="39" spans="1:5" ht="24" customHeight="1">
      <c r="A39" s="614" t="s">
        <v>847</v>
      </c>
      <c r="B39" s="60">
        <v>11</v>
      </c>
      <c r="C39" s="60">
        <v>24</v>
      </c>
      <c r="D39" s="60">
        <f>SUM(B39:C39)</f>
        <v>35</v>
      </c>
      <c r="E39" s="200" t="s">
        <v>859</v>
      </c>
    </row>
    <row r="40" spans="1:5" ht="24" customHeight="1">
      <c r="A40" s="614" t="s">
        <v>848</v>
      </c>
      <c r="B40" s="60">
        <v>12</v>
      </c>
      <c r="C40" s="60">
        <v>24</v>
      </c>
      <c r="D40" s="60">
        <f>SUM(B40:C40)</f>
        <v>36</v>
      </c>
      <c r="E40" s="200" t="s">
        <v>860</v>
      </c>
    </row>
    <row r="41" spans="1:5" ht="24" customHeight="1">
      <c r="A41" s="239" t="s">
        <v>517</v>
      </c>
      <c r="B41" s="60">
        <v>25</v>
      </c>
      <c r="C41" s="60">
        <v>33</v>
      </c>
      <c r="D41" s="60">
        <f t="shared" si="0"/>
        <v>58</v>
      </c>
      <c r="E41" s="200" t="s">
        <v>658</v>
      </c>
    </row>
    <row r="42" spans="1:5" ht="22.5" customHeight="1">
      <c r="A42" s="334" t="s">
        <v>518</v>
      </c>
      <c r="B42" s="60">
        <v>13</v>
      </c>
      <c r="C42" s="60">
        <v>12</v>
      </c>
      <c r="D42" s="60">
        <f t="shared" si="0"/>
        <v>25</v>
      </c>
      <c r="E42" s="200" t="s">
        <v>659</v>
      </c>
    </row>
    <row r="43" spans="1:5" ht="21" customHeight="1">
      <c r="A43" s="334" t="s">
        <v>657</v>
      </c>
      <c r="B43" s="60">
        <v>89</v>
      </c>
      <c r="C43" s="60">
        <v>100</v>
      </c>
      <c r="D43" s="60">
        <f t="shared" si="0"/>
        <v>189</v>
      </c>
      <c r="E43" s="200" t="s">
        <v>660</v>
      </c>
    </row>
    <row r="44" spans="1:5" ht="21" customHeight="1">
      <c r="A44" s="614" t="s">
        <v>849</v>
      </c>
      <c r="B44" s="60">
        <v>4</v>
      </c>
      <c r="C44" s="60">
        <v>3</v>
      </c>
      <c r="D44" s="60">
        <f t="shared" si="0"/>
        <v>7</v>
      </c>
      <c r="E44" s="200" t="s">
        <v>861</v>
      </c>
    </row>
    <row r="45" spans="1:5" ht="33" customHeight="1">
      <c r="A45" s="614" t="s">
        <v>850</v>
      </c>
      <c r="B45" s="60">
        <v>1</v>
      </c>
      <c r="C45" s="60">
        <v>0</v>
      </c>
      <c r="D45" s="60">
        <f t="shared" si="0"/>
        <v>1</v>
      </c>
      <c r="E45" s="200" t="s">
        <v>862</v>
      </c>
    </row>
    <row r="46" spans="1:5" ht="21" customHeight="1">
      <c r="A46" s="614" t="s">
        <v>851</v>
      </c>
      <c r="B46" s="60">
        <v>4</v>
      </c>
      <c r="C46" s="60">
        <v>9</v>
      </c>
      <c r="D46" s="60">
        <f t="shared" si="0"/>
        <v>13</v>
      </c>
      <c r="E46" s="200" t="s">
        <v>863</v>
      </c>
    </row>
    <row r="47" spans="1:5" ht="21" customHeight="1" thickBot="1">
      <c r="A47" s="243" t="s">
        <v>0</v>
      </c>
      <c r="B47" s="244">
        <f>SUM(B7:B46)</f>
        <v>1789</v>
      </c>
      <c r="C47" s="244">
        <f>SUM(C7:C46)</f>
        <v>4437</v>
      </c>
      <c r="D47" s="244">
        <f>SUM(D7:D46)</f>
        <v>6226</v>
      </c>
      <c r="E47" s="210" t="s">
        <v>254</v>
      </c>
    </row>
    <row r="48" spans="1:5" ht="13.5" thickTop="1"/>
  </sheetData>
  <mergeCells count="5">
    <mergeCell ref="A1:E2"/>
    <mergeCell ref="D4:E4"/>
    <mergeCell ref="A5:A6"/>
    <mergeCell ref="E5:E6"/>
    <mergeCell ref="A3:E3"/>
  </mergeCells>
  <printOptions horizontalCentered="1"/>
  <pageMargins left="0.7" right="0.7" top="0.75" bottom="0.75" header="0.3" footer="0.3"/>
  <pageSetup paperSize="9" scale="80" orientation="portrait" verticalDpi="4294967293" r:id="rId1"/>
  <headerFooter>
    <oddFooter>&amp;C&amp;12 66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rightToLeft="1" view="pageBreakPreview" zoomScale="90" zoomScaleNormal="100" zoomScaleSheetLayoutView="90" workbookViewId="0"/>
  </sheetViews>
  <sheetFormatPr defaultRowHeight="12.75"/>
  <cols>
    <col min="1" max="1" width="13.5703125" customWidth="1"/>
    <col min="6" max="6" width="9.85546875" customWidth="1"/>
    <col min="7" max="7" width="10.85546875" customWidth="1"/>
    <col min="8" max="8" width="17" customWidth="1"/>
  </cols>
  <sheetData>
    <row r="2" spans="1:8">
      <c r="A2" s="839" t="s">
        <v>874</v>
      </c>
      <c r="B2" s="839"/>
      <c r="C2" s="839"/>
      <c r="D2" s="839"/>
      <c r="E2" s="839"/>
      <c r="F2" s="839"/>
      <c r="G2" s="839"/>
      <c r="H2" s="839"/>
    </row>
    <row r="3" spans="1:8" ht="24" customHeight="1">
      <c r="A3" s="839"/>
      <c r="B3" s="839"/>
      <c r="C3" s="839"/>
      <c r="D3" s="839"/>
      <c r="E3" s="839"/>
      <c r="F3" s="839"/>
      <c r="G3" s="839"/>
      <c r="H3" s="839"/>
    </row>
    <row r="4" spans="1:8" ht="33" customHeight="1">
      <c r="A4" s="690" t="s">
        <v>868</v>
      </c>
      <c r="B4" s="690"/>
      <c r="C4" s="690"/>
      <c r="D4" s="690"/>
      <c r="E4" s="690"/>
      <c r="F4" s="690"/>
      <c r="G4" s="690"/>
      <c r="H4" s="690"/>
    </row>
    <row r="5" spans="1:8" ht="18.75" thickBot="1">
      <c r="A5" s="205" t="s">
        <v>491</v>
      </c>
      <c r="B5" s="205"/>
      <c r="C5" s="205"/>
      <c r="E5" s="252"/>
      <c r="H5" s="252" t="s">
        <v>492</v>
      </c>
    </row>
    <row r="6" spans="1:8" ht="18.75" customHeight="1" thickTop="1">
      <c r="A6" s="968" t="s">
        <v>1</v>
      </c>
      <c r="B6" s="966" t="s">
        <v>562</v>
      </c>
      <c r="C6" s="966"/>
      <c r="D6" s="966"/>
      <c r="E6" s="966" t="s">
        <v>563</v>
      </c>
      <c r="F6" s="966"/>
      <c r="G6" s="966"/>
      <c r="H6" s="825" t="s">
        <v>238</v>
      </c>
    </row>
    <row r="7" spans="1:8" ht="25.5" customHeight="1">
      <c r="A7" s="834"/>
      <c r="B7" s="238" t="s">
        <v>9</v>
      </c>
      <c r="C7" s="238" t="s">
        <v>10</v>
      </c>
      <c r="D7" s="255" t="s">
        <v>11</v>
      </c>
      <c r="E7" s="254" t="s">
        <v>9</v>
      </c>
      <c r="F7" s="254" t="s">
        <v>10</v>
      </c>
      <c r="G7" s="254" t="s">
        <v>11</v>
      </c>
      <c r="H7" s="826"/>
    </row>
    <row r="8" spans="1:8" ht="23.25" customHeight="1" thickBot="1">
      <c r="A8" s="969"/>
      <c r="B8" s="250" t="s">
        <v>271</v>
      </c>
      <c r="C8" s="250" t="s">
        <v>272</v>
      </c>
      <c r="D8" s="250" t="s">
        <v>315</v>
      </c>
      <c r="E8" s="250" t="s">
        <v>271</v>
      </c>
      <c r="F8" s="250" t="s">
        <v>272</v>
      </c>
      <c r="G8" s="250" t="s">
        <v>315</v>
      </c>
      <c r="H8" s="827"/>
    </row>
    <row r="9" spans="1:8" ht="26.25" customHeight="1" thickTop="1">
      <c r="A9" s="309" t="s">
        <v>28</v>
      </c>
      <c r="B9" s="60">
        <v>97</v>
      </c>
      <c r="C9" s="60">
        <v>97</v>
      </c>
      <c r="D9" s="62">
        <f t="shared" ref="D9:D23" si="0">SUM(B9:C9)</f>
        <v>194</v>
      </c>
      <c r="E9" s="269">
        <v>49</v>
      </c>
      <c r="F9" s="60">
        <v>145</v>
      </c>
      <c r="G9" s="60">
        <f>SUM(E9:F9)</f>
        <v>194</v>
      </c>
      <c r="H9" s="306" t="s">
        <v>239</v>
      </c>
    </row>
    <row r="10" spans="1:8" ht="18">
      <c r="A10" s="304" t="s">
        <v>39</v>
      </c>
      <c r="B10" s="60">
        <v>126</v>
      </c>
      <c r="C10" s="60">
        <v>153</v>
      </c>
      <c r="D10" s="62">
        <f t="shared" si="0"/>
        <v>279</v>
      </c>
      <c r="E10" s="269">
        <v>75</v>
      </c>
      <c r="F10" s="60">
        <v>204</v>
      </c>
      <c r="G10" s="60">
        <f>SUM(E10:F10)</f>
        <v>279</v>
      </c>
      <c r="H10" s="200" t="s">
        <v>240</v>
      </c>
    </row>
    <row r="11" spans="1:8" ht="18">
      <c r="A11" s="304" t="s">
        <v>29</v>
      </c>
      <c r="B11" s="60">
        <v>74</v>
      </c>
      <c r="C11" s="60">
        <v>53</v>
      </c>
      <c r="D11" s="60">
        <f t="shared" si="0"/>
        <v>127</v>
      </c>
      <c r="E11" s="269">
        <v>27</v>
      </c>
      <c r="F11" s="60">
        <v>100</v>
      </c>
      <c r="G11" s="60">
        <f t="shared" ref="G11:G23" si="1">SUM(E11:F11)</f>
        <v>127</v>
      </c>
      <c r="H11" s="200" t="s">
        <v>241</v>
      </c>
    </row>
    <row r="12" spans="1:8" ht="18">
      <c r="A12" s="304" t="s">
        <v>40</v>
      </c>
      <c r="B12" s="60">
        <v>71</v>
      </c>
      <c r="C12" s="60">
        <v>62</v>
      </c>
      <c r="D12" s="60">
        <f t="shared" si="0"/>
        <v>133</v>
      </c>
      <c r="E12" s="269">
        <v>31</v>
      </c>
      <c r="F12" s="60">
        <v>102</v>
      </c>
      <c r="G12" s="60">
        <f t="shared" si="1"/>
        <v>133</v>
      </c>
      <c r="H12" s="200" t="s">
        <v>242</v>
      </c>
    </row>
    <row r="13" spans="1:8" ht="18">
      <c r="A13" s="304" t="s">
        <v>30</v>
      </c>
      <c r="B13" s="60">
        <v>1440</v>
      </c>
      <c r="C13" s="60">
        <v>1051</v>
      </c>
      <c r="D13" s="60">
        <f t="shared" si="0"/>
        <v>2491</v>
      </c>
      <c r="E13" s="269">
        <v>648</v>
      </c>
      <c r="F13" s="60">
        <v>1843</v>
      </c>
      <c r="G13" s="60">
        <f t="shared" si="1"/>
        <v>2491</v>
      </c>
      <c r="H13" s="200" t="s">
        <v>243</v>
      </c>
    </row>
    <row r="14" spans="1:8" ht="18">
      <c r="A14" s="304" t="s">
        <v>41</v>
      </c>
      <c r="B14" s="60">
        <v>126</v>
      </c>
      <c r="C14" s="60">
        <v>72</v>
      </c>
      <c r="D14" s="60">
        <f t="shared" si="0"/>
        <v>198</v>
      </c>
      <c r="E14" s="269">
        <v>56</v>
      </c>
      <c r="F14" s="60">
        <v>142</v>
      </c>
      <c r="G14" s="60">
        <f t="shared" si="1"/>
        <v>198</v>
      </c>
      <c r="H14" s="200" t="s">
        <v>244</v>
      </c>
    </row>
    <row r="15" spans="1:8" ht="18">
      <c r="A15" s="304" t="s">
        <v>31</v>
      </c>
      <c r="B15" s="60">
        <v>117</v>
      </c>
      <c r="C15" s="60">
        <v>67</v>
      </c>
      <c r="D15" s="60">
        <f t="shared" si="0"/>
        <v>184</v>
      </c>
      <c r="E15" s="269">
        <v>65</v>
      </c>
      <c r="F15" s="60">
        <v>119</v>
      </c>
      <c r="G15" s="60">
        <f t="shared" si="1"/>
        <v>184</v>
      </c>
      <c r="H15" s="200" t="s">
        <v>245</v>
      </c>
    </row>
    <row r="16" spans="1:8" ht="25.5" customHeight="1">
      <c r="A16" s="304" t="s">
        <v>32</v>
      </c>
      <c r="B16" s="60">
        <v>132</v>
      </c>
      <c r="C16" s="60">
        <v>128</v>
      </c>
      <c r="D16" s="60">
        <f t="shared" si="0"/>
        <v>260</v>
      </c>
      <c r="E16" s="269">
        <v>73</v>
      </c>
      <c r="F16" s="60">
        <v>187</v>
      </c>
      <c r="G16" s="60">
        <f t="shared" si="1"/>
        <v>260</v>
      </c>
      <c r="H16" s="200" t="s">
        <v>246</v>
      </c>
    </row>
    <row r="17" spans="1:8" ht="25.5" customHeight="1">
      <c r="A17" s="304" t="s">
        <v>33</v>
      </c>
      <c r="B17" s="60">
        <v>116</v>
      </c>
      <c r="C17" s="60">
        <v>128</v>
      </c>
      <c r="D17" s="60">
        <f t="shared" si="0"/>
        <v>244</v>
      </c>
      <c r="E17" s="269">
        <v>80</v>
      </c>
      <c r="F17" s="60">
        <v>164</v>
      </c>
      <c r="G17" s="60">
        <f t="shared" si="1"/>
        <v>244</v>
      </c>
      <c r="H17" s="200" t="s">
        <v>247</v>
      </c>
    </row>
    <row r="18" spans="1:8" ht="27" customHeight="1">
      <c r="A18" s="87" t="s">
        <v>21</v>
      </c>
      <c r="B18" s="60">
        <v>149</v>
      </c>
      <c r="C18" s="60">
        <v>109</v>
      </c>
      <c r="D18" s="60">
        <f t="shared" si="0"/>
        <v>258</v>
      </c>
      <c r="E18" s="269">
        <v>93</v>
      </c>
      <c r="F18" s="60">
        <v>165</v>
      </c>
      <c r="G18" s="60">
        <f t="shared" si="1"/>
        <v>258</v>
      </c>
      <c r="H18" s="200" t="s">
        <v>248</v>
      </c>
    </row>
    <row r="19" spans="1:8" ht="18">
      <c r="A19" s="304" t="s">
        <v>22</v>
      </c>
      <c r="B19" s="60">
        <v>181</v>
      </c>
      <c r="C19" s="60">
        <v>179</v>
      </c>
      <c r="D19" s="60">
        <f t="shared" si="0"/>
        <v>360</v>
      </c>
      <c r="E19" s="269">
        <v>95</v>
      </c>
      <c r="F19" s="60">
        <v>265</v>
      </c>
      <c r="G19" s="60">
        <f t="shared" si="1"/>
        <v>360</v>
      </c>
      <c r="H19" s="200" t="s">
        <v>249</v>
      </c>
    </row>
    <row r="20" spans="1:8" ht="18">
      <c r="A20" s="304" t="s">
        <v>34</v>
      </c>
      <c r="B20" s="60">
        <v>191</v>
      </c>
      <c r="C20" s="60">
        <v>145</v>
      </c>
      <c r="D20" s="60">
        <f t="shared" si="0"/>
        <v>336</v>
      </c>
      <c r="E20" s="269">
        <v>134</v>
      </c>
      <c r="F20" s="60">
        <v>202</v>
      </c>
      <c r="G20" s="60">
        <f t="shared" si="1"/>
        <v>336</v>
      </c>
      <c r="H20" s="200" t="s">
        <v>250</v>
      </c>
    </row>
    <row r="21" spans="1:8" ht="18">
      <c r="A21" s="304" t="s">
        <v>35</v>
      </c>
      <c r="B21" s="60">
        <v>199</v>
      </c>
      <c r="C21" s="60">
        <v>176</v>
      </c>
      <c r="D21" s="60">
        <f t="shared" si="0"/>
        <v>375</v>
      </c>
      <c r="E21" s="269">
        <v>108</v>
      </c>
      <c r="F21" s="60">
        <v>267</v>
      </c>
      <c r="G21" s="60">
        <f t="shared" si="1"/>
        <v>375</v>
      </c>
      <c r="H21" s="200" t="s">
        <v>251</v>
      </c>
    </row>
    <row r="22" spans="1:8" ht="23.25" customHeight="1">
      <c r="A22" s="304" t="s">
        <v>36</v>
      </c>
      <c r="B22" s="60">
        <v>183</v>
      </c>
      <c r="C22" s="60">
        <v>205</v>
      </c>
      <c r="D22" s="60">
        <f t="shared" si="0"/>
        <v>388</v>
      </c>
      <c r="E22" s="269">
        <v>132</v>
      </c>
      <c r="F22" s="60">
        <v>256</v>
      </c>
      <c r="G22" s="60">
        <f t="shared" si="1"/>
        <v>388</v>
      </c>
      <c r="H22" s="162" t="s">
        <v>252</v>
      </c>
    </row>
    <row r="23" spans="1:8" ht="25.5" customHeight="1" thickBot="1">
      <c r="A23" s="305" t="s">
        <v>37</v>
      </c>
      <c r="B23" s="90">
        <v>241</v>
      </c>
      <c r="C23" s="90">
        <v>158</v>
      </c>
      <c r="D23" s="90">
        <f t="shared" si="0"/>
        <v>399</v>
      </c>
      <c r="E23" s="270">
        <v>123</v>
      </c>
      <c r="F23" s="90">
        <v>276</v>
      </c>
      <c r="G23" s="90">
        <f t="shared" si="1"/>
        <v>399</v>
      </c>
      <c r="H23" s="209" t="s">
        <v>253</v>
      </c>
    </row>
    <row r="24" spans="1:8" ht="19.5" thickTop="1" thickBot="1">
      <c r="A24" s="308" t="s">
        <v>0</v>
      </c>
      <c r="B24" s="307">
        <f>SUM(B9:B23)</f>
        <v>3443</v>
      </c>
      <c r="C24" s="307">
        <f t="shared" ref="C24:G24" si="2">SUM(C9:C23)</f>
        <v>2783</v>
      </c>
      <c r="D24" s="307">
        <f t="shared" si="2"/>
        <v>6226</v>
      </c>
      <c r="E24" s="311">
        <f t="shared" si="2"/>
        <v>1789</v>
      </c>
      <c r="F24" s="307">
        <f t="shared" si="2"/>
        <v>4437</v>
      </c>
      <c r="G24" s="307">
        <f t="shared" si="2"/>
        <v>6226</v>
      </c>
      <c r="H24" s="210" t="s">
        <v>254</v>
      </c>
    </row>
    <row r="25" spans="1:8" ht="13.5" thickTop="1"/>
    <row r="26" spans="1:8" ht="15.75">
      <c r="B26" s="43"/>
      <c r="C26" s="43"/>
      <c r="E26" s="43"/>
      <c r="F26" s="43"/>
    </row>
  </sheetData>
  <mergeCells count="6">
    <mergeCell ref="A2:H3"/>
    <mergeCell ref="A6:A8"/>
    <mergeCell ref="H6:H8"/>
    <mergeCell ref="A4:H4"/>
    <mergeCell ref="B6:D6"/>
    <mergeCell ref="E6:G6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67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rightToLeft="1" tabSelected="1" view="pageBreakPreview" zoomScale="90" zoomScaleNormal="100" zoomScaleSheetLayoutView="90" workbookViewId="0">
      <selection activeCell="D8" sqref="D8"/>
    </sheetView>
  </sheetViews>
  <sheetFormatPr defaultRowHeight="12.75"/>
  <cols>
    <col min="1" max="1" width="13.7109375" customWidth="1"/>
    <col min="2" max="2" width="13.140625" customWidth="1"/>
    <col min="3" max="3" width="14.85546875" customWidth="1"/>
    <col min="4" max="4" width="15.140625" customWidth="1"/>
    <col min="5" max="5" width="23.7109375" customWidth="1"/>
  </cols>
  <sheetData>
    <row r="2" spans="1:8">
      <c r="A2" s="839" t="s">
        <v>875</v>
      </c>
      <c r="B2" s="839"/>
      <c r="C2" s="839"/>
      <c r="D2" s="839"/>
      <c r="E2" s="839"/>
    </row>
    <row r="3" spans="1:8" ht="41.25" customHeight="1">
      <c r="A3" s="839"/>
      <c r="B3" s="839"/>
      <c r="C3" s="839"/>
      <c r="D3" s="839"/>
      <c r="E3" s="839"/>
    </row>
    <row r="4" spans="1:8" ht="48" customHeight="1">
      <c r="A4" s="690" t="s">
        <v>869</v>
      </c>
      <c r="B4" s="690"/>
      <c r="C4" s="690"/>
      <c r="D4" s="690"/>
      <c r="E4" s="690"/>
      <c r="F4" s="253"/>
      <c r="G4" s="253"/>
      <c r="H4" s="253"/>
    </row>
    <row r="5" spans="1:8" ht="18.75" thickBot="1">
      <c r="A5" s="205" t="s">
        <v>489</v>
      </c>
      <c r="B5" s="205"/>
      <c r="C5" s="205"/>
      <c r="D5" s="711" t="s">
        <v>490</v>
      </c>
      <c r="E5" s="711"/>
    </row>
    <row r="6" spans="1:8" ht="24" customHeight="1" thickTop="1">
      <c r="A6" s="621" t="s">
        <v>470</v>
      </c>
      <c r="B6" s="246" t="s">
        <v>9</v>
      </c>
      <c r="C6" s="246" t="s">
        <v>10</v>
      </c>
      <c r="D6" s="247" t="s">
        <v>11</v>
      </c>
      <c r="E6" s="754" t="s">
        <v>274</v>
      </c>
    </row>
    <row r="7" spans="1:8" ht="24" customHeight="1" thickBot="1">
      <c r="A7" s="623"/>
      <c r="B7" s="250" t="s">
        <v>271</v>
      </c>
      <c r="C7" s="250" t="s">
        <v>272</v>
      </c>
      <c r="D7" s="249" t="s">
        <v>315</v>
      </c>
      <c r="E7" s="897"/>
    </row>
    <row r="8" spans="1:8" ht="32.25" customHeight="1" thickTop="1">
      <c r="A8" s="280" t="s">
        <v>471</v>
      </c>
      <c r="B8" s="89">
        <v>454</v>
      </c>
      <c r="C8" s="89">
        <v>423</v>
      </c>
      <c r="D8" s="89">
        <f>SUM(B8:C8)</f>
        <v>877</v>
      </c>
      <c r="E8" s="277" t="s">
        <v>471</v>
      </c>
    </row>
    <row r="9" spans="1:8" ht="32.25" customHeight="1">
      <c r="A9" s="281" t="s">
        <v>472</v>
      </c>
      <c r="B9" s="60">
        <v>640</v>
      </c>
      <c r="C9" s="60">
        <v>439</v>
      </c>
      <c r="D9" s="60">
        <f t="shared" ref="D9:D22" si="0">SUM(B9:C9)</f>
        <v>1079</v>
      </c>
      <c r="E9" s="278" t="s">
        <v>472</v>
      </c>
    </row>
    <row r="10" spans="1:8" ht="32.25" customHeight="1">
      <c r="A10" s="281" t="s">
        <v>473</v>
      </c>
      <c r="B10" s="60">
        <v>339</v>
      </c>
      <c r="C10" s="60">
        <v>228</v>
      </c>
      <c r="D10" s="60">
        <f t="shared" si="0"/>
        <v>567</v>
      </c>
      <c r="E10" s="278" t="s">
        <v>473</v>
      </c>
    </row>
    <row r="11" spans="1:8" ht="32.25" customHeight="1">
      <c r="A11" s="281" t="s">
        <v>474</v>
      </c>
      <c r="B11" s="60">
        <v>269</v>
      </c>
      <c r="C11" s="60">
        <v>217</v>
      </c>
      <c r="D11" s="60">
        <f t="shared" si="0"/>
        <v>486</v>
      </c>
      <c r="E11" s="278" t="s">
        <v>474</v>
      </c>
    </row>
    <row r="12" spans="1:8" ht="32.25" customHeight="1">
      <c r="A12" s="281" t="s">
        <v>475</v>
      </c>
      <c r="B12" s="60">
        <v>188</v>
      </c>
      <c r="C12" s="60">
        <v>148</v>
      </c>
      <c r="D12" s="60">
        <f t="shared" si="0"/>
        <v>336</v>
      </c>
      <c r="E12" s="278" t="s">
        <v>475</v>
      </c>
    </row>
    <row r="13" spans="1:8" ht="32.25" customHeight="1">
      <c r="A13" s="281" t="s">
        <v>476</v>
      </c>
      <c r="B13" s="60">
        <v>152</v>
      </c>
      <c r="C13" s="60">
        <v>138</v>
      </c>
      <c r="D13" s="60">
        <f t="shared" si="0"/>
        <v>290</v>
      </c>
      <c r="E13" s="278" t="s">
        <v>476</v>
      </c>
    </row>
    <row r="14" spans="1:8" ht="32.25" customHeight="1">
      <c r="A14" s="281" t="s">
        <v>477</v>
      </c>
      <c r="B14" s="60">
        <v>150</v>
      </c>
      <c r="C14" s="60">
        <v>112</v>
      </c>
      <c r="D14" s="60">
        <f t="shared" si="0"/>
        <v>262</v>
      </c>
      <c r="E14" s="278" t="s">
        <v>477</v>
      </c>
    </row>
    <row r="15" spans="1:8" ht="32.25" customHeight="1">
      <c r="A15" s="281" t="s">
        <v>478</v>
      </c>
      <c r="B15" s="60">
        <v>168</v>
      </c>
      <c r="C15" s="60">
        <v>110</v>
      </c>
      <c r="D15" s="60">
        <f t="shared" si="0"/>
        <v>278</v>
      </c>
      <c r="E15" s="278" t="s">
        <v>478</v>
      </c>
    </row>
    <row r="16" spans="1:8" ht="32.25" customHeight="1">
      <c r="A16" s="281" t="s">
        <v>479</v>
      </c>
      <c r="B16" s="60">
        <v>174</v>
      </c>
      <c r="C16" s="60">
        <v>102</v>
      </c>
      <c r="D16" s="60">
        <f t="shared" si="0"/>
        <v>276</v>
      </c>
      <c r="E16" s="278" t="s">
        <v>479</v>
      </c>
    </row>
    <row r="17" spans="1:5" ht="32.25" customHeight="1">
      <c r="A17" s="281" t="s">
        <v>480</v>
      </c>
      <c r="B17" s="60">
        <v>157</v>
      </c>
      <c r="C17" s="60">
        <v>104</v>
      </c>
      <c r="D17" s="60">
        <f t="shared" si="0"/>
        <v>261</v>
      </c>
      <c r="E17" s="278" t="s">
        <v>480</v>
      </c>
    </row>
    <row r="18" spans="1:5" ht="32.25" customHeight="1">
      <c r="A18" s="281" t="s">
        <v>481</v>
      </c>
      <c r="B18" s="60">
        <v>160</v>
      </c>
      <c r="C18" s="60">
        <v>90</v>
      </c>
      <c r="D18" s="60">
        <f t="shared" si="0"/>
        <v>250</v>
      </c>
      <c r="E18" s="278" t="s">
        <v>481</v>
      </c>
    </row>
    <row r="19" spans="1:5" ht="32.25" customHeight="1">
      <c r="A19" s="281" t="s">
        <v>482</v>
      </c>
      <c r="B19" s="60">
        <v>117</v>
      </c>
      <c r="C19" s="60">
        <v>74</v>
      </c>
      <c r="D19" s="60">
        <f t="shared" si="0"/>
        <v>191</v>
      </c>
      <c r="E19" s="278" t="s">
        <v>482</v>
      </c>
    </row>
    <row r="20" spans="1:5" ht="32.25" customHeight="1">
      <c r="A20" s="281" t="s">
        <v>483</v>
      </c>
      <c r="B20" s="60">
        <v>140</v>
      </c>
      <c r="C20" s="60">
        <v>111</v>
      </c>
      <c r="D20" s="60">
        <f t="shared" si="0"/>
        <v>251</v>
      </c>
      <c r="E20" s="278" t="s">
        <v>483</v>
      </c>
    </row>
    <row r="21" spans="1:5" ht="32.25" customHeight="1">
      <c r="A21" s="281" t="s">
        <v>484</v>
      </c>
      <c r="B21" s="60">
        <v>95</v>
      </c>
      <c r="C21" s="60">
        <v>106</v>
      </c>
      <c r="D21" s="60">
        <f t="shared" si="0"/>
        <v>201</v>
      </c>
      <c r="E21" s="278" t="s">
        <v>484</v>
      </c>
    </row>
    <row r="22" spans="1:5" ht="32.25" customHeight="1" thickBot="1">
      <c r="A22" s="282" t="s">
        <v>132</v>
      </c>
      <c r="B22" s="90">
        <v>240</v>
      </c>
      <c r="C22" s="90">
        <v>381</v>
      </c>
      <c r="D22" s="90">
        <f t="shared" si="0"/>
        <v>621</v>
      </c>
      <c r="E22" s="279" t="s">
        <v>493</v>
      </c>
    </row>
    <row r="23" spans="1:5" ht="32.25" customHeight="1" thickTop="1" thickBot="1">
      <c r="A23" s="283" t="s">
        <v>0</v>
      </c>
      <c r="B23" s="248">
        <f>SUM(B8:B22)</f>
        <v>3443</v>
      </c>
      <c r="C23" s="248">
        <f t="shared" ref="C23:D23" si="1">SUM(C8:C22)</f>
        <v>2783</v>
      </c>
      <c r="D23" s="248">
        <f t="shared" si="1"/>
        <v>6226</v>
      </c>
      <c r="E23" s="276" t="s">
        <v>254</v>
      </c>
    </row>
    <row r="24" spans="1:5" ht="13.5" thickTop="1"/>
  </sheetData>
  <mergeCells count="5">
    <mergeCell ref="A2:E3"/>
    <mergeCell ref="D5:E5"/>
    <mergeCell ref="A6:A7"/>
    <mergeCell ref="E6:E7"/>
    <mergeCell ref="A4:E4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68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0"/>
  <sheetViews>
    <sheetView rightToLeft="1" view="pageBreakPreview" topLeftCell="A3" zoomScale="80" zoomScaleNormal="100" zoomScaleSheetLayoutView="80" workbookViewId="0">
      <selection activeCell="J25" sqref="J25"/>
    </sheetView>
  </sheetViews>
  <sheetFormatPr defaultRowHeight="12.75"/>
  <cols>
    <col min="1" max="1" width="12.42578125" bestFit="1" customWidth="1"/>
    <col min="2" max="2" width="9.7109375" customWidth="1"/>
    <col min="3" max="3" width="8.140625" customWidth="1"/>
    <col min="4" max="4" width="7" bestFit="1" customWidth="1"/>
    <col min="5" max="5" width="8.140625" customWidth="1"/>
    <col min="6" max="6" width="7" bestFit="1" customWidth="1"/>
    <col min="7" max="8" width="8" customWidth="1"/>
    <col min="9" max="10" width="7.85546875" customWidth="1"/>
    <col min="11" max="11" width="8.140625" customWidth="1"/>
    <col min="12" max="12" width="8" customWidth="1"/>
    <col min="13" max="13" width="8.140625" customWidth="1"/>
    <col min="14" max="14" width="8.7109375" customWidth="1"/>
    <col min="15" max="15" width="8.140625" customWidth="1"/>
    <col min="16" max="16" width="9.7109375" customWidth="1"/>
    <col min="17" max="17" width="15.140625" customWidth="1"/>
  </cols>
  <sheetData>
    <row r="1" spans="1:17" ht="24" customHeight="1">
      <c r="A1" s="682" t="s">
        <v>609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</row>
    <row r="2" spans="1:17" ht="27.75" customHeight="1">
      <c r="A2" s="683" t="s">
        <v>610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</row>
    <row r="3" spans="1:17" ht="27.75" customHeight="1" thickBot="1">
      <c r="A3" s="684" t="s">
        <v>218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198" t="s">
        <v>405</v>
      </c>
    </row>
    <row r="4" spans="1:17" s="12" customFormat="1" ht="20.100000000000001" customHeight="1" thickTop="1">
      <c r="A4" s="660" t="s">
        <v>1</v>
      </c>
      <c r="B4" s="681" t="s">
        <v>2</v>
      </c>
      <c r="C4" s="681"/>
      <c r="D4" s="681" t="s">
        <v>3</v>
      </c>
      <c r="E4" s="681"/>
      <c r="F4" s="681" t="s">
        <v>4</v>
      </c>
      <c r="G4" s="681"/>
      <c r="H4" s="681" t="s">
        <v>5</v>
      </c>
      <c r="I4" s="681"/>
      <c r="J4" s="681" t="s">
        <v>6</v>
      </c>
      <c r="K4" s="681"/>
      <c r="L4" s="681" t="s">
        <v>7</v>
      </c>
      <c r="M4" s="681"/>
      <c r="N4" s="681" t="s">
        <v>8</v>
      </c>
      <c r="O4" s="681"/>
      <c r="P4" s="681"/>
      <c r="Q4" s="681" t="s">
        <v>238</v>
      </c>
    </row>
    <row r="5" spans="1:17" s="12" customFormat="1" ht="45" customHeight="1">
      <c r="A5" s="661"/>
      <c r="B5" s="680" t="s">
        <v>281</v>
      </c>
      <c r="C5" s="680"/>
      <c r="D5" s="680" t="s">
        <v>282</v>
      </c>
      <c r="E5" s="680"/>
      <c r="F5" s="680" t="s">
        <v>283</v>
      </c>
      <c r="G5" s="680"/>
      <c r="H5" s="680" t="s">
        <v>284</v>
      </c>
      <c r="I5" s="680"/>
      <c r="J5" s="680" t="s">
        <v>285</v>
      </c>
      <c r="K5" s="680"/>
      <c r="L5" s="680" t="s">
        <v>286</v>
      </c>
      <c r="M5" s="680"/>
      <c r="N5" s="680" t="s">
        <v>254</v>
      </c>
      <c r="O5" s="680"/>
      <c r="P5" s="680"/>
      <c r="Q5" s="685"/>
    </row>
    <row r="6" spans="1:17" s="12" customFormat="1" ht="20.100000000000001" customHeight="1">
      <c r="A6" s="687"/>
      <c r="B6" s="82" t="s">
        <v>9</v>
      </c>
      <c r="C6" s="82" t="s">
        <v>10</v>
      </c>
      <c r="D6" s="82" t="s">
        <v>9</v>
      </c>
      <c r="E6" s="82" t="s">
        <v>10</v>
      </c>
      <c r="F6" s="82" t="s">
        <v>9</v>
      </c>
      <c r="G6" s="82" t="s">
        <v>10</v>
      </c>
      <c r="H6" s="82" t="s">
        <v>9</v>
      </c>
      <c r="I6" s="82" t="s">
        <v>10</v>
      </c>
      <c r="J6" s="82" t="s">
        <v>9</v>
      </c>
      <c r="K6" s="82" t="s">
        <v>10</v>
      </c>
      <c r="L6" s="82" t="s">
        <v>9</v>
      </c>
      <c r="M6" s="82" t="s">
        <v>10</v>
      </c>
      <c r="N6" s="82" t="s">
        <v>9</v>
      </c>
      <c r="O6" s="82" t="s">
        <v>10</v>
      </c>
      <c r="P6" s="186" t="s">
        <v>46</v>
      </c>
      <c r="Q6" s="685"/>
    </row>
    <row r="7" spans="1:17" s="12" customFormat="1" ht="20.100000000000001" customHeight="1" thickBot="1">
      <c r="A7" s="51"/>
      <c r="B7" s="187" t="s">
        <v>271</v>
      </c>
      <c r="C7" s="187" t="s">
        <v>272</v>
      </c>
      <c r="D7" s="187" t="s">
        <v>271</v>
      </c>
      <c r="E7" s="187" t="s">
        <v>272</v>
      </c>
      <c r="F7" s="187" t="s">
        <v>271</v>
      </c>
      <c r="G7" s="187" t="s">
        <v>272</v>
      </c>
      <c r="H7" s="187" t="s">
        <v>271</v>
      </c>
      <c r="I7" s="187" t="s">
        <v>272</v>
      </c>
      <c r="J7" s="187" t="s">
        <v>271</v>
      </c>
      <c r="K7" s="187" t="s">
        <v>272</v>
      </c>
      <c r="L7" s="187" t="s">
        <v>271</v>
      </c>
      <c r="M7" s="187" t="s">
        <v>272</v>
      </c>
      <c r="N7" s="187" t="s">
        <v>271</v>
      </c>
      <c r="O7" s="187" t="s">
        <v>272</v>
      </c>
      <c r="P7" s="187" t="s">
        <v>273</v>
      </c>
      <c r="Q7" s="686"/>
    </row>
    <row r="8" spans="1:17" ht="20.100000000000001" customHeight="1" thickTop="1">
      <c r="A8" s="55" t="s">
        <v>12</v>
      </c>
      <c r="B8" s="227">
        <v>10</v>
      </c>
      <c r="C8" s="579">
        <v>23</v>
      </c>
      <c r="D8" s="579">
        <v>0</v>
      </c>
      <c r="E8" s="579">
        <v>7</v>
      </c>
      <c r="F8" s="579">
        <v>3</v>
      </c>
      <c r="G8" s="579">
        <v>5</v>
      </c>
      <c r="H8" s="579">
        <v>2</v>
      </c>
      <c r="I8" s="579">
        <v>9</v>
      </c>
      <c r="J8" s="579">
        <v>10</v>
      </c>
      <c r="K8" s="579">
        <v>5</v>
      </c>
      <c r="L8" s="579">
        <v>0</v>
      </c>
      <c r="M8" s="579">
        <v>0</v>
      </c>
      <c r="N8" s="302">
        <f>SUM(L8,J8,H8,F8,D8,B8)</f>
        <v>25</v>
      </c>
      <c r="O8" s="578">
        <f>SUM(M8,K8,I8,G8,E8,C8)</f>
        <v>49</v>
      </c>
      <c r="P8" s="302">
        <f t="shared" ref="P8" si="0">SUM(N8:O8)</f>
        <v>74</v>
      </c>
      <c r="Q8" s="180" t="s">
        <v>239</v>
      </c>
    </row>
    <row r="9" spans="1:17" ht="20.100000000000001" customHeight="1">
      <c r="A9" s="56" t="s">
        <v>13</v>
      </c>
      <c r="B9" s="578">
        <v>10</v>
      </c>
      <c r="C9" s="578">
        <v>11</v>
      </c>
      <c r="D9" s="578">
        <v>2</v>
      </c>
      <c r="E9" s="578">
        <v>2</v>
      </c>
      <c r="F9" s="578">
        <v>3</v>
      </c>
      <c r="G9" s="578">
        <v>3</v>
      </c>
      <c r="H9" s="578">
        <v>1</v>
      </c>
      <c r="I9" s="578">
        <v>3</v>
      </c>
      <c r="J9" s="578">
        <v>8</v>
      </c>
      <c r="K9" s="578">
        <v>2</v>
      </c>
      <c r="L9" s="578">
        <v>0</v>
      </c>
      <c r="M9" s="578">
        <v>0</v>
      </c>
      <c r="N9" s="79">
        <f>SUM(L9,J9,H9,F9,D9,B9)</f>
        <v>24</v>
      </c>
      <c r="O9" s="578">
        <f>SUM(M9,K9,I9,G9,E9,C9)</f>
        <v>21</v>
      </c>
      <c r="P9" s="79">
        <f t="shared" ref="P9:P22" si="1">SUM(N9:O9)</f>
        <v>45</v>
      </c>
      <c r="Q9" s="185" t="s">
        <v>240</v>
      </c>
    </row>
    <row r="10" spans="1:17" ht="20.100000000000001" customHeight="1">
      <c r="A10" s="56" t="s">
        <v>14</v>
      </c>
      <c r="B10" s="578">
        <v>15</v>
      </c>
      <c r="C10" s="578">
        <v>8</v>
      </c>
      <c r="D10" s="578">
        <v>0</v>
      </c>
      <c r="E10" s="578">
        <v>6</v>
      </c>
      <c r="F10" s="578">
        <v>4</v>
      </c>
      <c r="G10" s="578">
        <v>9</v>
      </c>
      <c r="H10" s="578">
        <v>3</v>
      </c>
      <c r="I10" s="578">
        <v>4</v>
      </c>
      <c r="J10" s="578">
        <v>3</v>
      </c>
      <c r="K10" s="578">
        <v>9</v>
      </c>
      <c r="L10" s="578">
        <v>1</v>
      </c>
      <c r="M10" s="578">
        <v>1</v>
      </c>
      <c r="N10" s="578">
        <f t="shared" ref="N10:N22" si="2">SUM(L10,J10,H10,F10,D10,B10)</f>
        <v>26</v>
      </c>
      <c r="O10" s="578">
        <f t="shared" ref="O10:O22" si="3">SUM(M10,K10,I10,G10,E10,C10)</f>
        <v>37</v>
      </c>
      <c r="P10" s="79">
        <f t="shared" si="1"/>
        <v>63</v>
      </c>
      <c r="Q10" s="185" t="s">
        <v>241</v>
      </c>
    </row>
    <row r="11" spans="1:17" ht="20.100000000000001" customHeight="1">
      <c r="A11" s="56" t="s">
        <v>15</v>
      </c>
      <c r="B11" s="578">
        <v>8</v>
      </c>
      <c r="C11" s="578">
        <v>4</v>
      </c>
      <c r="D11" s="578">
        <v>1</v>
      </c>
      <c r="E11" s="578">
        <v>1</v>
      </c>
      <c r="F11" s="578">
        <v>2</v>
      </c>
      <c r="G11" s="578">
        <v>1</v>
      </c>
      <c r="H11" s="578">
        <v>4</v>
      </c>
      <c r="I11" s="578">
        <v>4</v>
      </c>
      <c r="J11" s="578">
        <v>8</v>
      </c>
      <c r="K11" s="578">
        <v>14</v>
      </c>
      <c r="L11" s="578">
        <v>0</v>
      </c>
      <c r="M11" s="578">
        <v>0</v>
      </c>
      <c r="N11" s="578">
        <f t="shared" si="2"/>
        <v>23</v>
      </c>
      <c r="O11" s="578">
        <f t="shared" si="3"/>
        <v>24</v>
      </c>
      <c r="P11" s="79">
        <f t="shared" si="1"/>
        <v>47</v>
      </c>
      <c r="Q11" s="185" t="s">
        <v>242</v>
      </c>
    </row>
    <row r="12" spans="1:17" ht="20.100000000000001" customHeight="1">
      <c r="A12" s="56" t="s">
        <v>16</v>
      </c>
      <c r="B12" s="578">
        <v>223</v>
      </c>
      <c r="C12" s="578">
        <v>177</v>
      </c>
      <c r="D12" s="578">
        <v>35</v>
      </c>
      <c r="E12" s="578">
        <v>31</v>
      </c>
      <c r="F12" s="578">
        <v>53</v>
      </c>
      <c r="G12" s="578">
        <v>67</v>
      </c>
      <c r="H12" s="578">
        <v>26</v>
      </c>
      <c r="I12" s="578">
        <v>131</v>
      </c>
      <c r="J12" s="578">
        <v>117</v>
      </c>
      <c r="K12" s="578">
        <v>182</v>
      </c>
      <c r="L12" s="578">
        <v>25</v>
      </c>
      <c r="M12" s="578">
        <v>21</v>
      </c>
      <c r="N12" s="578">
        <f t="shared" si="2"/>
        <v>479</v>
      </c>
      <c r="O12" s="578">
        <f t="shared" si="3"/>
        <v>609</v>
      </c>
      <c r="P12" s="79">
        <f t="shared" si="1"/>
        <v>1088</v>
      </c>
      <c r="Q12" s="185" t="s">
        <v>243</v>
      </c>
    </row>
    <row r="13" spans="1:17" ht="20.100000000000001" customHeight="1">
      <c r="A13" s="56" t="s">
        <v>17</v>
      </c>
      <c r="B13" s="578">
        <v>11</v>
      </c>
      <c r="C13" s="578">
        <v>2</v>
      </c>
      <c r="D13" s="578">
        <v>1</v>
      </c>
      <c r="E13" s="578">
        <v>2</v>
      </c>
      <c r="F13" s="578">
        <v>5</v>
      </c>
      <c r="G13" s="578">
        <v>1</v>
      </c>
      <c r="H13" s="578">
        <v>17</v>
      </c>
      <c r="I13" s="578">
        <v>6</v>
      </c>
      <c r="J13" s="578">
        <v>10</v>
      </c>
      <c r="K13" s="578">
        <v>5</v>
      </c>
      <c r="L13" s="578">
        <v>1</v>
      </c>
      <c r="M13" s="578">
        <v>0</v>
      </c>
      <c r="N13" s="578">
        <f t="shared" si="2"/>
        <v>45</v>
      </c>
      <c r="O13" s="578">
        <f t="shared" si="3"/>
        <v>16</v>
      </c>
      <c r="P13" s="226">
        <f t="shared" ref="P13" si="4">SUM(N13:O13)</f>
        <v>61</v>
      </c>
      <c r="Q13" s="185" t="s">
        <v>244</v>
      </c>
    </row>
    <row r="14" spans="1:17" ht="20.100000000000001" customHeight="1">
      <c r="A14" s="56" t="s">
        <v>18</v>
      </c>
      <c r="B14" s="578">
        <v>25</v>
      </c>
      <c r="C14" s="578">
        <v>8</v>
      </c>
      <c r="D14" s="578">
        <v>2</v>
      </c>
      <c r="E14" s="578">
        <v>9</v>
      </c>
      <c r="F14" s="578">
        <v>12</v>
      </c>
      <c r="G14" s="578">
        <v>9</v>
      </c>
      <c r="H14" s="578">
        <v>5</v>
      </c>
      <c r="I14" s="578">
        <v>12</v>
      </c>
      <c r="J14" s="578">
        <v>18</v>
      </c>
      <c r="K14" s="578">
        <v>16</v>
      </c>
      <c r="L14" s="578">
        <v>0</v>
      </c>
      <c r="M14" s="578">
        <v>2</v>
      </c>
      <c r="N14" s="578">
        <f t="shared" si="2"/>
        <v>62</v>
      </c>
      <c r="O14" s="578">
        <f t="shared" si="3"/>
        <v>56</v>
      </c>
      <c r="P14" s="79">
        <f t="shared" si="1"/>
        <v>118</v>
      </c>
      <c r="Q14" s="185" t="s">
        <v>245</v>
      </c>
    </row>
    <row r="15" spans="1:17" ht="20.100000000000001" customHeight="1">
      <c r="A15" s="56" t="s">
        <v>19</v>
      </c>
      <c r="B15" s="578">
        <v>67</v>
      </c>
      <c r="C15" s="578">
        <v>18</v>
      </c>
      <c r="D15" s="578">
        <v>4</v>
      </c>
      <c r="E15" s="578">
        <v>11</v>
      </c>
      <c r="F15" s="578">
        <v>7</v>
      </c>
      <c r="G15" s="578">
        <v>10</v>
      </c>
      <c r="H15" s="578">
        <v>4</v>
      </c>
      <c r="I15" s="578">
        <v>11</v>
      </c>
      <c r="J15" s="578">
        <v>18</v>
      </c>
      <c r="K15" s="578">
        <v>13</v>
      </c>
      <c r="L15" s="578">
        <v>0</v>
      </c>
      <c r="M15" s="578">
        <v>0</v>
      </c>
      <c r="N15" s="578">
        <f t="shared" si="2"/>
        <v>100</v>
      </c>
      <c r="O15" s="578">
        <f t="shared" si="3"/>
        <v>63</v>
      </c>
      <c r="P15" s="79">
        <f t="shared" si="1"/>
        <v>163</v>
      </c>
      <c r="Q15" s="185" t="s">
        <v>246</v>
      </c>
    </row>
    <row r="16" spans="1:17" ht="20.100000000000001" customHeight="1">
      <c r="A16" s="56" t="s">
        <v>20</v>
      </c>
      <c r="B16" s="578">
        <v>19</v>
      </c>
      <c r="C16" s="578">
        <v>21</v>
      </c>
      <c r="D16" s="578">
        <v>7</v>
      </c>
      <c r="E16" s="578">
        <v>7</v>
      </c>
      <c r="F16" s="578">
        <v>38</v>
      </c>
      <c r="G16" s="578">
        <v>17</v>
      </c>
      <c r="H16" s="578">
        <v>6</v>
      </c>
      <c r="I16" s="578">
        <v>13</v>
      </c>
      <c r="J16" s="578">
        <v>17</v>
      </c>
      <c r="K16" s="578">
        <v>30</v>
      </c>
      <c r="L16" s="578">
        <v>0</v>
      </c>
      <c r="M16" s="578">
        <v>1</v>
      </c>
      <c r="N16" s="578">
        <f t="shared" si="2"/>
        <v>87</v>
      </c>
      <c r="O16" s="578">
        <f t="shared" si="3"/>
        <v>89</v>
      </c>
      <c r="P16" s="79">
        <f t="shared" si="1"/>
        <v>176</v>
      </c>
      <c r="Q16" s="185" t="s">
        <v>247</v>
      </c>
    </row>
    <row r="17" spans="1:17" ht="20.100000000000001" customHeight="1">
      <c r="A17" s="81" t="s">
        <v>21</v>
      </c>
      <c r="B17" s="578">
        <v>33</v>
      </c>
      <c r="C17" s="578">
        <v>11</v>
      </c>
      <c r="D17" s="578">
        <v>11</v>
      </c>
      <c r="E17" s="578">
        <v>6</v>
      </c>
      <c r="F17" s="578">
        <v>6</v>
      </c>
      <c r="G17" s="578">
        <v>6</v>
      </c>
      <c r="H17" s="578">
        <v>11</v>
      </c>
      <c r="I17" s="578">
        <v>32</v>
      </c>
      <c r="J17" s="578">
        <v>17</v>
      </c>
      <c r="K17" s="578">
        <v>37</v>
      </c>
      <c r="L17" s="578">
        <v>2</v>
      </c>
      <c r="M17" s="578">
        <v>4</v>
      </c>
      <c r="N17" s="578">
        <f t="shared" si="2"/>
        <v>80</v>
      </c>
      <c r="O17" s="578">
        <f t="shared" si="3"/>
        <v>96</v>
      </c>
      <c r="P17" s="79">
        <f t="shared" si="1"/>
        <v>176</v>
      </c>
      <c r="Q17" s="185" t="s">
        <v>248</v>
      </c>
    </row>
    <row r="18" spans="1:17" ht="20.100000000000001" customHeight="1">
      <c r="A18" s="56" t="s">
        <v>22</v>
      </c>
      <c r="B18" s="578">
        <v>2</v>
      </c>
      <c r="C18" s="578">
        <v>10</v>
      </c>
      <c r="D18" s="578">
        <v>1</v>
      </c>
      <c r="E18" s="578">
        <v>3</v>
      </c>
      <c r="F18" s="578">
        <v>2</v>
      </c>
      <c r="G18" s="578">
        <v>11</v>
      </c>
      <c r="H18" s="578">
        <v>4</v>
      </c>
      <c r="I18" s="578">
        <v>28</v>
      </c>
      <c r="J18" s="578">
        <v>9</v>
      </c>
      <c r="K18" s="578">
        <v>10</v>
      </c>
      <c r="L18" s="578">
        <v>2</v>
      </c>
      <c r="M18" s="578">
        <v>0</v>
      </c>
      <c r="N18" s="578">
        <f t="shared" si="2"/>
        <v>20</v>
      </c>
      <c r="O18" s="578">
        <f t="shared" si="3"/>
        <v>62</v>
      </c>
      <c r="P18" s="79">
        <f t="shared" si="1"/>
        <v>82</v>
      </c>
      <c r="Q18" s="185" t="s">
        <v>249</v>
      </c>
    </row>
    <row r="19" spans="1:17" ht="20.100000000000001" customHeight="1">
      <c r="A19" s="56" t="s">
        <v>23</v>
      </c>
      <c r="B19" s="578">
        <v>7</v>
      </c>
      <c r="C19" s="578">
        <v>23</v>
      </c>
      <c r="D19" s="578">
        <v>0</v>
      </c>
      <c r="E19" s="578">
        <v>14</v>
      </c>
      <c r="F19" s="578">
        <v>7</v>
      </c>
      <c r="G19" s="578">
        <v>16</v>
      </c>
      <c r="H19" s="578">
        <v>3</v>
      </c>
      <c r="I19" s="578">
        <v>11</v>
      </c>
      <c r="J19" s="578">
        <v>10</v>
      </c>
      <c r="K19" s="578">
        <v>12</v>
      </c>
      <c r="L19" s="578">
        <v>0</v>
      </c>
      <c r="M19" s="578">
        <v>0</v>
      </c>
      <c r="N19" s="578">
        <f t="shared" si="2"/>
        <v>27</v>
      </c>
      <c r="O19" s="578">
        <f t="shared" si="3"/>
        <v>76</v>
      </c>
      <c r="P19" s="79">
        <f t="shared" si="1"/>
        <v>103</v>
      </c>
      <c r="Q19" s="185" t="s">
        <v>250</v>
      </c>
    </row>
    <row r="20" spans="1:17" ht="20.100000000000001" customHeight="1">
      <c r="A20" s="56" t="s">
        <v>24</v>
      </c>
      <c r="B20" s="578">
        <v>12</v>
      </c>
      <c r="C20" s="578">
        <v>11</v>
      </c>
      <c r="D20" s="578">
        <v>4</v>
      </c>
      <c r="E20" s="578">
        <v>3</v>
      </c>
      <c r="F20" s="578">
        <v>4</v>
      </c>
      <c r="G20" s="578">
        <v>5</v>
      </c>
      <c r="H20" s="578">
        <v>4</v>
      </c>
      <c r="I20" s="578">
        <v>21</v>
      </c>
      <c r="J20" s="578">
        <v>16</v>
      </c>
      <c r="K20" s="578">
        <v>14</v>
      </c>
      <c r="L20" s="578">
        <v>0</v>
      </c>
      <c r="M20" s="578">
        <v>1</v>
      </c>
      <c r="N20" s="578">
        <f t="shared" si="2"/>
        <v>40</v>
      </c>
      <c r="O20" s="578">
        <f t="shared" si="3"/>
        <v>55</v>
      </c>
      <c r="P20" s="79">
        <f t="shared" si="1"/>
        <v>95</v>
      </c>
      <c r="Q20" s="185" t="s">
        <v>251</v>
      </c>
    </row>
    <row r="21" spans="1:17" ht="20.100000000000001" customHeight="1">
      <c r="A21" s="56" t="s">
        <v>25</v>
      </c>
      <c r="B21" s="578">
        <v>15</v>
      </c>
      <c r="C21" s="578">
        <v>4</v>
      </c>
      <c r="D21" s="578">
        <v>4</v>
      </c>
      <c r="E21" s="578">
        <v>3</v>
      </c>
      <c r="F21" s="578">
        <v>4</v>
      </c>
      <c r="G21" s="578">
        <v>5</v>
      </c>
      <c r="H21" s="578">
        <v>3</v>
      </c>
      <c r="I21" s="578">
        <v>10</v>
      </c>
      <c r="J21" s="578">
        <v>7</v>
      </c>
      <c r="K21" s="578">
        <v>8</v>
      </c>
      <c r="L21" s="578">
        <v>2</v>
      </c>
      <c r="M21" s="578">
        <v>1</v>
      </c>
      <c r="N21" s="578">
        <f t="shared" si="2"/>
        <v>35</v>
      </c>
      <c r="O21" s="578">
        <f t="shared" si="3"/>
        <v>31</v>
      </c>
      <c r="P21" s="79">
        <f t="shared" si="1"/>
        <v>66</v>
      </c>
      <c r="Q21" s="184" t="s">
        <v>252</v>
      </c>
    </row>
    <row r="22" spans="1:17" ht="20.100000000000001" customHeight="1" thickBot="1">
      <c r="A22" s="85" t="s">
        <v>26</v>
      </c>
      <c r="B22" s="580">
        <v>14</v>
      </c>
      <c r="C22" s="580">
        <v>9</v>
      </c>
      <c r="D22" s="580">
        <v>3</v>
      </c>
      <c r="E22" s="580">
        <v>7</v>
      </c>
      <c r="F22" s="580">
        <v>2</v>
      </c>
      <c r="G22" s="580">
        <v>9</v>
      </c>
      <c r="H22" s="580">
        <v>1</v>
      </c>
      <c r="I22" s="580">
        <v>12</v>
      </c>
      <c r="J22" s="580">
        <v>2</v>
      </c>
      <c r="K22" s="580">
        <v>10</v>
      </c>
      <c r="L22" s="580">
        <v>1</v>
      </c>
      <c r="M22" s="580">
        <v>0</v>
      </c>
      <c r="N22" s="578">
        <f t="shared" si="2"/>
        <v>23</v>
      </c>
      <c r="O22" s="578">
        <f t="shared" si="3"/>
        <v>47</v>
      </c>
      <c r="P22" s="86">
        <f t="shared" si="1"/>
        <v>70</v>
      </c>
      <c r="Q22" s="182" t="s">
        <v>253</v>
      </c>
    </row>
    <row r="23" spans="1:17" ht="20.100000000000001" customHeight="1" thickTop="1" thickBot="1">
      <c r="A23" s="83" t="s">
        <v>8</v>
      </c>
      <c r="B23" s="84">
        <f>SUM(B8:B22)</f>
        <v>471</v>
      </c>
      <c r="C23" s="84">
        <f t="shared" ref="C23:P23" si="5">SUM(C8:C22)</f>
        <v>340</v>
      </c>
      <c r="D23" s="84">
        <f t="shared" si="5"/>
        <v>75</v>
      </c>
      <c r="E23" s="84">
        <f t="shared" si="5"/>
        <v>112</v>
      </c>
      <c r="F23" s="84">
        <f t="shared" si="5"/>
        <v>152</v>
      </c>
      <c r="G23" s="84">
        <f t="shared" si="5"/>
        <v>174</v>
      </c>
      <c r="H23" s="84">
        <f t="shared" si="5"/>
        <v>94</v>
      </c>
      <c r="I23" s="84">
        <f t="shared" si="5"/>
        <v>307</v>
      </c>
      <c r="J23" s="84">
        <f t="shared" si="5"/>
        <v>270</v>
      </c>
      <c r="K23" s="84">
        <f t="shared" si="5"/>
        <v>367</v>
      </c>
      <c r="L23" s="84">
        <f>SUM(L8:L22)</f>
        <v>34</v>
      </c>
      <c r="M23" s="84">
        <f>SUM(M8:M22)</f>
        <v>31</v>
      </c>
      <c r="N23" s="74">
        <f>SUM(L23,J23,H23,F23,D23,B23)</f>
        <v>1096</v>
      </c>
      <c r="O23" s="74">
        <f>SUM(M23,K23,I23,G23,E23,C23)</f>
        <v>1331</v>
      </c>
      <c r="P23" s="84">
        <f t="shared" si="5"/>
        <v>2427</v>
      </c>
      <c r="Q23" s="183" t="s">
        <v>254</v>
      </c>
    </row>
    <row r="24" spans="1:17" ht="13.5" thickTop="1"/>
    <row r="25" spans="1:17" ht="24" customHeight="1"/>
    <row r="30" spans="1:17">
      <c r="B30" s="12"/>
    </row>
  </sheetData>
  <mergeCells count="19">
    <mergeCell ref="A1:Q1"/>
    <mergeCell ref="A2:Q2"/>
    <mergeCell ref="H4:I4"/>
    <mergeCell ref="J4:K4"/>
    <mergeCell ref="L4:M4"/>
    <mergeCell ref="A3:P3"/>
    <mergeCell ref="Q4:Q7"/>
    <mergeCell ref="D5:E5"/>
    <mergeCell ref="F5:G5"/>
    <mergeCell ref="J5:K5"/>
    <mergeCell ref="N5:P5"/>
    <mergeCell ref="D4:E4"/>
    <mergeCell ref="A4:A6"/>
    <mergeCell ref="H5:I5"/>
    <mergeCell ref="B4:C4"/>
    <mergeCell ref="L5:M5"/>
    <mergeCell ref="F4:G4"/>
    <mergeCell ref="N4:P4"/>
    <mergeCell ref="B5:C5"/>
  </mergeCells>
  <phoneticPr fontId="2" type="noConversion"/>
  <printOptions horizontalCentered="1"/>
  <pageMargins left="1" right="1" top="1.5" bottom="1" header="1.5" footer="1"/>
  <pageSetup paperSize="9" scale="75" orientation="landscape" r:id="rId1"/>
  <headerFooter alignWithMargins="0">
    <oddFooter>&amp;C&amp;"Arial,Bold"&amp;12 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5"/>
  <sheetViews>
    <sheetView rightToLeft="1" view="pageBreakPreview" zoomScale="80" zoomScaleNormal="100" zoomScaleSheetLayoutView="80" workbookViewId="0">
      <selection activeCell="X13" sqref="X13"/>
    </sheetView>
  </sheetViews>
  <sheetFormatPr defaultRowHeight="12.75"/>
  <cols>
    <col min="1" max="1" width="11.85546875" customWidth="1"/>
    <col min="2" max="2" width="8.42578125" customWidth="1"/>
    <col min="3" max="5" width="9.42578125" customWidth="1"/>
    <col min="6" max="6" width="8.85546875" customWidth="1"/>
    <col min="7" max="7" width="7.5703125" customWidth="1"/>
    <col min="8" max="9" width="7.140625" customWidth="1"/>
    <col min="10" max="10" width="8.28515625" customWidth="1"/>
    <col min="11" max="11" width="7.7109375" customWidth="1"/>
    <col min="12" max="12" width="8.42578125" customWidth="1"/>
    <col min="13" max="13" width="8.140625" customWidth="1"/>
    <col min="14" max="16" width="9.42578125" customWidth="1"/>
    <col min="17" max="17" width="16.140625" bestFit="1" customWidth="1"/>
  </cols>
  <sheetData>
    <row r="1" spans="1:17" ht="21" customHeight="1">
      <c r="A1" s="615" t="s">
        <v>611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</row>
    <row r="2" spans="1:17" ht="24.75" customHeight="1">
      <c r="A2" s="688" t="s">
        <v>612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</row>
    <row r="3" spans="1:17" ht="24.75" customHeight="1" thickBot="1">
      <c r="A3" s="654" t="s">
        <v>219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197" t="s">
        <v>406</v>
      </c>
    </row>
    <row r="4" spans="1:17" s="12" customFormat="1" ht="20.100000000000001" customHeight="1" thickTop="1">
      <c r="A4" s="625" t="s">
        <v>1</v>
      </c>
      <c r="B4" s="625" t="s">
        <v>2</v>
      </c>
      <c r="C4" s="625"/>
      <c r="D4" s="625" t="s">
        <v>3</v>
      </c>
      <c r="E4" s="625"/>
      <c r="F4" s="625" t="s">
        <v>4</v>
      </c>
      <c r="G4" s="625"/>
      <c r="H4" s="625" t="s">
        <v>5</v>
      </c>
      <c r="I4" s="625"/>
      <c r="J4" s="625" t="s">
        <v>6</v>
      </c>
      <c r="K4" s="625"/>
      <c r="L4" s="625" t="s">
        <v>7</v>
      </c>
      <c r="M4" s="625"/>
      <c r="N4" s="625" t="s">
        <v>8</v>
      </c>
      <c r="O4" s="625"/>
      <c r="P4" s="625"/>
      <c r="Q4" s="681" t="s">
        <v>238</v>
      </c>
    </row>
    <row r="5" spans="1:17" s="12" customFormat="1" ht="20.100000000000001" customHeight="1">
      <c r="A5" s="628"/>
      <c r="B5" s="680" t="s">
        <v>281</v>
      </c>
      <c r="C5" s="680"/>
      <c r="D5" s="680" t="s">
        <v>282</v>
      </c>
      <c r="E5" s="680"/>
      <c r="F5" s="680" t="s">
        <v>283</v>
      </c>
      <c r="G5" s="680"/>
      <c r="H5" s="680" t="s">
        <v>284</v>
      </c>
      <c r="I5" s="680"/>
      <c r="J5" s="680" t="s">
        <v>285</v>
      </c>
      <c r="K5" s="680"/>
      <c r="L5" s="680" t="s">
        <v>286</v>
      </c>
      <c r="M5" s="680"/>
      <c r="N5" s="680" t="s">
        <v>254</v>
      </c>
      <c r="O5" s="680"/>
      <c r="P5" s="680"/>
      <c r="Q5" s="685"/>
    </row>
    <row r="6" spans="1:17" s="12" customFormat="1" ht="20.100000000000001" customHeight="1">
      <c r="A6" s="628"/>
      <c r="B6" s="82" t="s">
        <v>9</v>
      </c>
      <c r="C6" s="82" t="s">
        <v>10</v>
      </c>
      <c r="D6" s="82" t="s">
        <v>9</v>
      </c>
      <c r="E6" s="82" t="s">
        <v>10</v>
      </c>
      <c r="F6" s="82" t="s">
        <v>9</v>
      </c>
      <c r="G6" s="82" t="s">
        <v>10</v>
      </c>
      <c r="H6" s="82" t="s">
        <v>9</v>
      </c>
      <c r="I6" s="82" t="s">
        <v>10</v>
      </c>
      <c r="J6" s="82" t="s">
        <v>9</v>
      </c>
      <c r="K6" s="82" t="s">
        <v>10</v>
      </c>
      <c r="L6" s="82" t="s">
        <v>9</v>
      </c>
      <c r="M6" s="82" t="s">
        <v>10</v>
      </c>
      <c r="N6" s="82" t="s">
        <v>9</v>
      </c>
      <c r="O6" s="82" t="s">
        <v>10</v>
      </c>
      <c r="P6" s="51" t="s">
        <v>11</v>
      </c>
      <c r="Q6" s="685"/>
    </row>
    <row r="7" spans="1:17" s="12" customFormat="1" ht="20.100000000000001" customHeight="1" thickBot="1">
      <c r="A7" s="628"/>
      <c r="B7" s="187" t="s">
        <v>271</v>
      </c>
      <c r="C7" s="187" t="s">
        <v>272</v>
      </c>
      <c r="D7" s="187" t="s">
        <v>271</v>
      </c>
      <c r="E7" s="187" t="s">
        <v>272</v>
      </c>
      <c r="F7" s="187" t="s">
        <v>271</v>
      </c>
      <c r="G7" s="187" t="s">
        <v>272</v>
      </c>
      <c r="H7" s="187" t="s">
        <v>271</v>
      </c>
      <c r="I7" s="187" t="s">
        <v>272</v>
      </c>
      <c r="J7" s="187" t="s">
        <v>271</v>
      </c>
      <c r="K7" s="187" t="s">
        <v>272</v>
      </c>
      <c r="L7" s="187" t="s">
        <v>271</v>
      </c>
      <c r="M7" s="187" t="s">
        <v>272</v>
      </c>
      <c r="N7" s="187" t="s">
        <v>271</v>
      </c>
      <c r="O7" s="187" t="s">
        <v>272</v>
      </c>
      <c r="P7" s="187" t="s">
        <v>273</v>
      </c>
      <c r="Q7" s="686"/>
    </row>
    <row r="8" spans="1:17" ht="20.100000000000001" customHeight="1" thickTop="1">
      <c r="A8" s="55" t="s">
        <v>12</v>
      </c>
      <c r="B8" s="78">
        <f>' 16 ف'!B8+'47ف (2)'!B9</f>
        <v>10</v>
      </c>
      <c r="C8" s="579">
        <f>' 16 ف'!C8+'47ف (2)'!C9</f>
        <v>23</v>
      </c>
      <c r="D8" s="579">
        <f>' 16 ف'!D8+'47ف (2)'!D9</f>
        <v>0</v>
      </c>
      <c r="E8" s="579">
        <f>' 16 ف'!E8+'47ف (2)'!E9</f>
        <v>7</v>
      </c>
      <c r="F8" s="579">
        <f>' 16 ف'!F8+'47ف (2)'!F9</f>
        <v>3</v>
      </c>
      <c r="G8" s="579">
        <f>' 16 ف'!G8+'47ف (2)'!G9</f>
        <v>4</v>
      </c>
      <c r="H8" s="579">
        <f>' 16 ف'!H8+'47ف (2)'!H9</f>
        <v>3</v>
      </c>
      <c r="I8" s="579">
        <f>' 16 ف'!I8+'47ف (2)'!I9</f>
        <v>9</v>
      </c>
      <c r="J8" s="579">
        <f>' 16 ف'!J8+'47ف (2)'!J9</f>
        <v>10</v>
      </c>
      <c r="K8" s="579">
        <f>' 16 ف'!K8+'47ف (2)'!K9</f>
        <v>5</v>
      </c>
      <c r="L8" s="579">
        <f>' 16 ف'!L8+'47ف (2)'!L9</f>
        <v>0</v>
      </c>
      <c r="M8" s="579">
        <f>' 16 ف'!M8+'47ف (2)'!M9</f>
        <v>0</v>
      </c>
      <c r="N8" s="302">
        <f t="shared" ref="N8" si="0">SUM(L8,J8,H8,F8,D8,B8)</f>
        <v>26</v>
      </c>
      <c r="O8" s="302">
        <f t="shared" ref="O8" si="1">SUM(M8,K8,I8,G8,E8,C8)</f>
        <v>48</v>
      </c>
      <c r="P8" s="302">
        <f t="shared" ref="P8" si="2">SUM(N8:O8)</f>
        <v>74</v>
      </c>
      <c r="Q8" s="180" t="s">
        <v>239</v>
      </c>
    </row>
    <row r="9" spans="1:17" ht="20.100000000000001" customHeight="1">
      <c r="A9" s="56" t="s">
        <v>39</v>
      </c>
      <c r="B9" s="79">
        <f>' 16 ف'!B9+'46 '!B10</f>
        <v>10</v>
      </c>
      <c r="C9" s="578">
        <f>' 16 ف'!C9+'46 '!C10</f>
        <v>16</v>
      </c>
      <c r="D9" s="578">
        <f>' 16 ف'!D9+'46 '!D10</f>
        <v>3</v>
      </c>
      <c r="E9" s="578">
        <f>' 16 ف'!E9+'46 '!E10</f>
        <v>1</v>
      </c>
      <c r="F9" s="578">
        <f>' 16 ف'!F9+'46 '!F10</f>
        <v>2</v>
      </c>
      <c r="G9" s="578">
        <f>' 16 ف'!G9+'46 '!G10</f>
        <v>3</v>
      </c>
      <c r="H9" s="578">
        <f>' 16 ف'!H9+'46 '!H10</f>
        <v>1</v>
      </c>
      <c r="I9" s="578">
        <f>' 16 ف'!I9+'46 '!I10</f>
        <v>3</v>
      </c>
      <c r="J9" s="578">
        <f>' 16 ف'!J9+'46 '!J10</f>
        <v>8</v>
      </c>
      <c r="K9" s="578">
        <f>' 16 ف'!K9+'46 '!K10</f>
        <v>2</v>
      </c>
      <c r="L9" s="578">
        <f>' 16 ف'!L9+'46 '!L10</f>
        <v>0</v>
      </c>
      <c r="M9" s="578">
        <f>' 16 ف'!M9+'46 '!M10</f>
        <v>0</v>
      </c>
      <c r="N9" s="79">
        <f t="shared" ref="N9:O11" si="3">SUM(L9,J9,H9,F9,D9,B9)</f>
        <v>24</v>
      </c>
      <c r="O9" s="79">
        <f t="shared" si="3"/>
        <v>25</v>
      </c>
      <c r="P9" s="79">
        <f t="shared" ref="P9:P22" si="4">SUM(N9:O9)</f>
        <v>49</v>
      </c>
      <c r="Q9" s="185" t="s">
        <v>240</v>
      </c>
    </row>
    <row r="10" spans="1:17" ht="20.100000000000001" customHeight="1">
      <c r="A10" s="56" t="s">
        <v>29</v>
      </c>
      <c r="B10" s="79">
        <f>' 16 ف'!B10+'25ف'!B8+'47ف (2)'!B11</f>
        <v>15</v>
      </c>
      <c r="C10" s="578">
        <f>' 16 ف'!C10+'25ف'!C8+'47ف (2)'!C11</f>
        <v>8</v>
      </c>
      <c r="D10" s="578">
        <f>' 16 ف'!D10+'25ف'!D8+'47ف (2)'!D11</f>
        <v>0</v>
      </c>
      <c r="E10" s="578">
        <f>' 16 ف'!E10+'25ف'!E8+'47ف (2)'!E11</f>
        <v>6</v>
      </c>
      <c r="F10" s="578">
        <f>' 16 ف'!F10+'25ف'!F8+'47ف (2)'!F11</f>
        <v>4</v>
      </c>
      <c r="G10" s="578">
        <f>' 16 ف'!G10+'25ف'!G8+'47ف (2)'!G11</f>
        <v>9</v>
      </c>
      <c r="H10" s="578">
        <f>' 16 ف'!H10+'25ف'!H8+'47ف (2)'!H11</f>
        <v>3</v>
      </c>
      <c r="I10" s="578">
        <f>' 16 ف'!I10+'25ف'!I8+'47ف (2)'!I11</f>
        <v>4</v>
      </c>
      <c r="J10" s="578">
        <f>' 16 ف'!J10+'25ف'!J8+'47ف (2)'!J11</f>
        <v>3</v>
      </c>
      <c r="K10" s="578">
        <f>' 16 ف'!K10+'25ف'!K8+'47ف (2)'!K11</f>
        <v>9</v>
      </c>
      <c r="L10" s="578">
        <f>' 16 ف'!L10+'25ف'!L8+'47ف (2)'!L11</f>
        <v>1</v>
      </c>
      <c r="M10" s="578">
        <f>' 16 ف'!M10+'25ف'!M8+'47ف (2)'!M11</f>
        <v>1</v>
      </c>
      <c r="N10" s="79">
        <f t="shared" si="3"/>
        <v>26</v>
      </c>
      <c r="O10" s="79">
        <f t="shared" si="3"/>
        <v>37</v>
      </c>
      <c r="P10" s="79">
        <f t="shared" si="4"/>
        <v>63</v>
      </c>
      <c r="Q10" s="185" t="s">
        <v>241</v>
      </c>
    </row>
    <row r="11" spans="1:17" ht="20.100000000000001" customHeight="1">
      <c r="A11" s="56" t="s">
        <v>15</v>
      </c>
      <c r="B11" s="79">
        <f>' 16 ف'!B11+'47ف (2)'!B12</f>
        <v>7</v>
      </c>
      <c r="C11" s="578">
        <f>' 16 ف'!C11+'47ف (2)'!C12</f>
        <v>2</v>
      </c>
      <c r="D11" s="578">
        <f>' 16 ف'!D11+'47ف (2)'!D12</f>
        <v>2</v>
      </c>
      <c r="E11" s="578">
        <f>' 16 ف'!E11+'47ف (2)'!E12</f>
        <v>2</v>
      </c>
      <c r="F11" s="578">
        <f>' 16 ف'!F11+'47ف (2)'!F12</f>
        <v>1</v>
      </c>
      <c r="G11" s="578">
        <f>' 16 ف'!G11+'47ف (2)'!G12</f>
        <v>2</v>
      </c>
      <c r="H11" s="578">
        <f>' 16 ف'!H11+'47ف (2)'!H12</f>
        <v>4</v>
      </c>
      <c r="I11" s="578">
        <f>' 16 ف'!I11+'47ف (2)'!I12</f>
        <v>4</v>
      </c>
      <c r="J11" s="578">
        <f>' 16 ف'!J11+'47ف (2)'!J12</f>
        <v>7</v>
      </c>
      <c r="K11" s="578">
        <f>' 16 ف'!K11+'47ف (2)'!K12</f>
        <v>13</v>
      </c>
      <c r="L11" s="578">
        <f>' 16 ف'!L11+'47ف (2)'!L12</f>
        <v>0</v>
      </c>
      <c r="M11" s="578">
        <f>' 16 ف'!M11+'47ف (2)'!M12</f>
        <v>0</v>
      </c>
      <c r="N11" s="79">
        <f t="shared" si="3"/>
        <v>21</v>
      </c>
      <c r="O11" s="79">
        <f t="shared" si="3"/>
        <v>23</v>
      </c>
      <c r="P11" s="79">
        <f t="shared" si="4"/>
        <v>44</v>
      </c>
      <c r="Q11" s="185" t="s">
        <v>242</v>
      </c>
    </row>
    <row r="12" spans="1:17" ht="20.100000000000001" customHeight="1">
      <c r="A12" s="56" t="s">
        <v>30</v>
      </c>
      <c r="B12" s="79">
        <v>216</v>
      </c>
      <c r="C12" s="578">
        <v>196</v>
      </c>
      <c r="D12" s="578">
        <v>35</v>
      </c>
      <c r="E12" s="578">
        <v>32</v>
      </c>
      <c r="F12" s="578">
        <v>48</v>
      </c>
      <c r="G12" s="578">
        <v>62</v>
      </c>
      <c r="H12" s="578">
        <v>27</v>
      </c>
      <c r="I12" s="578">
        <v>124</v>
      </c>
      <c r="J12" s="578">
        <v>117</v>
      </c>
      <c r="K12" s="578">
        <v>172</v>
      </c>
      <c r="L12" s="578">
        <f>' 16 ف'!L12+'25ف'!L9+ف35!L8+'47ف (2)'!L13</f>
        <v>22</v>
      </c>
      <c r="M12" s="578">
        <f>' 16 ف'!M12+'25ف'!M9+ف35!M8+'47ف (2)'!M13</f>
        <v>16</v>
      </c>
      <c r="N12" s="79">
        <f>SUM(L12,J12,H12,F12,D12,B12)</f>
        <v>465</v>
      </c>
      <c r="O12" s="79">
        <f>SUM(M12,K12,I12,G12,E12,C12)</f>
        <v>602</v>
      </c>
      <c r="P12" s="79">
        <f>SUM(N12:O12)</f>
        <v>1067</v>
      </c>
      <c r="Q12" s="185" t="s">
        <v>243</v>
      </c>
    </row>
    <row r="13" spans="1:17" ht="20.100000000000001" customHeight="1">
      <c r="A13" s="56" t="s">
        <v>17</v>
      </c>
      <c r="B13" s="79">
        <f>'47ف (2)'!B14</f>
        <v>11</v>
      </c>
      <c r="C13" s="578">
        <f>'47ف (2)'!C14</f>
        <v>2</v>
      </c>
      <c r="D13" s="578">
        <f>'47ف (2)'!D14</f>
        <v>1</v>
      </c>
      <c r="E13" s="578">
        <f>'47ف (2)'!E14</f>
        <v>2</v>
      </c>
      <c r="F13" s="578">
        <f>'47ف (2)'!F14</f>
        <v>5</v>
      </c>
      <c r="G13" s="578">
        <f>'47ف (2)'!G14</f>
        <v>1</v>
      </c>
      <c r="H13" s="578">
        <f>'47ف (2)'!H14</f>
        <v>17</v>
      </c>
      <c r="I13" s="578">
        <f>'47ف (2)'!I14</f>
        <v>6</v>
      </c>
      <c r="J13" s="578">
        <f>'47ف (2)'!J14</f>
        <v>10</v>
      </c>
      <c r="K13" s="578">
        <f>'47ف (2)'!K14</f>
        <v>5</v>
      </c>
      <c r="L13" s="578">
        <f>'47ف (2)'!L14</f>
        <v>1</v>
      </c>
      <c r="M13" s="578">
        <f>'47ف (2)'!M14</f>
        <v>0</v>
      </c>
      <c r="N13" s="226">
        <f t="shared" ref="N13" si="5">SUM(L13,J13,H13,F13,D13,B13)</f>
        <v>45</v>
      </c>
      <c r="O13" s="226">
        <f t="shared" ref="O13" si="6">SUM(M13,K13,I13,G13,E13,C13)</f>
        <v>16</v>
      </c>
      <c r="P13" s="226">
        <f t="shared" ref="P13" si="7">SUM(N13:O13)</f>
        <v>61</v>
      </c>
      <c r="Q13" s="185" t="s">
        <v>244</v>
      </c>
    </row>
    <row r="14" spans="1:17" ht="20.100000000000001" customHeight="1">
      <c r="A14" s="56" t="s">
        <v>18</v>
      </c>
      <c r="B14" s="79">
        <f>' 16 ف'!B13+'25ف'!B10+'47ف (2)'!B15</f>
        <v>24</v>
      </c>
      <c r="C14" s="578">
        <f>' 16 ف'!C13+'25ف'!C10+'47ف (2)'!C15</f>
        <v>7</v>
      </c>
      <c r="D14" s="578">
        <f>' 16 ف'!D13+'25ف'!D10+'47ف (2)'!D15</f>
        <v>2</v>
      </c>
      <c r="E14" s="578">
        <f>' 16 ف'!E13+'25ف'!E10+'47ف (2)'!E15</f>
        <v>8</v>
      </c>
      <c r="F14" s="578">
        <f>' 16 ف'!F13+'25ف'!F10+'47ف (2)'!F15</f>
        <v>12</v>
      </c>
      <c r="G14" s="578">
        <f>' 16 ف'!G13+'25ف'!G10+'47ف (2)'!G15</f>
        <v>9</v>
      </c>
      <c r="H14" s="578">
        <f>' 16 ف'!H13+'25ف'!H10+'47ف (2)'!H15</f>
        <v>5</v>
      </c>
      <c r="I14" s="578">
        <f>' 16 ف'!I13+'25ف'!I10+'47ف (2)'!I15</f>
        <v>12</v>
      </c>
      <c r="J14" s="578">
        <f>' 16 ف'!J13+'25ف'!J10+'47ف (2)'!J15</f>
        <v>18</v>
      </c>
      <c r="K14" s="578">
        <f>' 16 ف'!K13+'25ف'!K10+'47ف (2)'!K15</f>
        <v>16</v>
      </c>
      <c r="L14" s="578">
        <f>' 16 ف'!L13+'25ف'!L10+'47ف (2)'!L15</f>
        <v>0</v>
      </c>
      <c r="M14" s="578">
        <f>' 16 ف'!M13+'25ف'!M10+'47ف (2)'!M15</f>
        <v>2</v>
      </c>
      <c r="N14" s="79">
        <f t="shared" ref="N14:N22" si="8">SUM(L14,J14,H14,F14,D14,B14)</f>
        <v>61</v>
      </c>
      <c r="O14" s="79">
        <f t="shared" ref="O14:O22" si="9">SUM(M14,K14,I14,G14,E14,C14)</f>
        <v>54</v>
      </c>
      <c r="P14" s="79">
        <f t="shared" si="4"/>
        <v>115</v>
      </c>
      <c r="Q14" s="185" t="s">
        <v>245</v>
      </c>
    </row>
    <row r="15" spans="1:17" ht="20.100000000000001" customHeight="1">
      <c r="A15" s="56" t="s">
        <v>19</v>
      </c>
      <c r="B15" s="79">
        <f>' 16 ف'!B14+'25ف'!B11+ف35!B9+'47ف (2)'!B16</f>
        <v>67</v>
      </c>
      <c r="C15" s="578">
        <f>' 16 ف'!C14+'25ف'!C11+ف35!C9+'47ف (2)'!C16</f>
        <v>19</v>
      </c>
      <c r="D15" s="578">
        <f>' 16 ف'!D14+'25ف'!D11+ف35!D9+'47ف (2)'!D16</f>
        <v>4</v>
      </c>
      <c r="E15" s="578">
        <f>' 16 ف'!E14+'25ف'!E11+ف35!E9+'47ف (2)'!E16</f>
        <v>11</v>
      </c>
      <c r="F15" s="578">
        <f>' 16 ف'!F14+'25ف'!F11+ف35!F9+'47ف (2)'!F16</f>
        <v>7</v>
      </c>
      <c r="G15" s="578">
        <f>' 16 ف'!G14+'25ف'!G11+ف35!G9+'47ف (2)'!G16</f>
        <v>9</v>
      </c>
      <c r="H15" s="578">
        <f>' 16 ف'!H14+'25ف'!H11+ف35!H9+'47ف (2)'!H16</f>
        <v>4</v>
      </c>
      <c r="I15" s="578">
        <f>' 16 ف'!I14+'25ف'!I11+ف35!I9+'47ف (2)'!I16</f>
        <v>11</v>
      </c>
      <c r="J15" s="578">
        <f>' 16 ف'!J14+'25ف'!J11+ف35!J9+'47ف (2)'!J16</f>
        <v>17</v>
      </c>
      <c r="K15" s="578">
        <f>' 16 ف'!K14+'25ف'!K11+ف35!K9+'47ف (2)'!K16</f>
        <v>12</v>
      </c>
      <c r="L15" s="578">
        <f>' 16 ف'!L14+'25ف'!L11+ف35!L9+'47ف (2)'!L16</f>
        <v>0</v>
      </c>
      <c r="M15" s="578">
        <f>' 16 ف'!M14+'25ف'!M11+ف35!M9+'47ف (2)'!M16</f>
        <v>0</v>
      </c>
      <c r="N15" s="79">
        <f t="shared" si="8"/>
        <v>99</v>
      </c>
      <c r="O15" s="79">
        <f t="shared" si="9"/>
        <v>62</v>
      </c>
      <c r="P15" s="79">
        <f t="shared" si="4"/>
        <v>161</v>
      </c>
      <c r="Q15" s="185" t="s">
        <v>246</v>
      </c>
    </row>
    <row r="16" spans="1:17" ht="20.100000000000001" customHeight="1">
      <c r="A16" s="56" t="s">
        <v>20</v>
      </c>
      <c r="B16" s="79">
        <f>' 16 ف'!B15+'25ف'!B12+'47ف (2)'!B17</f>
        <v>19</v>
      </c>
      <c r="C16" s="578">
        <f>' 16 ف'!C15+'25ف'!C12+'47ف (2)'!C17</f>
        <v>20</v>
      </c>
      <c r="D16" s="578">
        <f>' 16 ف'!D15+'25ف'!D12+'47ف (2)'!D17</f>
        <v>9</v>
      </c>
      <c r="E16" s="578">
        <f>' 16 ف'!E15+'25ف'!E12+'47ف (2)'!E17</f>
        <v>7</v>
      </c>
      <c r="F16" s="578">
        <f>' 16 ف'!F15+'25ف'!F12+'47ف (2)'!F17</f>
        <v>38</v>
      </c>
      <c r="G16" s="578">
        <f>' 16 ف'!G15+'25ف'!G12+'47ف (2)'!G17</f>
        <v>17</v>
      </c>
      <c r="H16" s="578">
        <f>' 16 ف'!H15+'25ف'!H12+'47ف (2)'!H17</f>
        <v>6</v>
      </c>
      <c r="I16" s="578">
        <f>' 16 ف'!I15+'25ف'!I12+'47ف (2)'!I17</f>
        <v>13</v>
      </c>
      <c r="J16" s="578">
        <f>' 16 ف'!J15+'25ف'!J12+'47ف (2)'!J17</f>
        <v>19</v>
      </c>
      <c r="K16" s="578">
        <f>' 16 ف'!K15+'25ف'!K12+'47ف (2)'!K17</f>
        <v>31</v>
      </c>
      <c r="L16" s="578">
        <f>' 16 ف'!L15+'25ف'!L12+'47ف (2)'!L17</f>
        <v>0</v>
      </c>
      <c r="M16" s="578">
        <f>' 16 ف'!M15+'25ف'!M12+'47ف (2)'!M17</f>
        <v>1</v>
      </c>
      <c r="N16" s="79">
        <f t="shared" si="8"/>
        <v>91</v>
      </c>
      <c r="O16" s="79">
        <f t="shared" si="9"/>
        <v>89</v>
      </c>
      <c r="P16" s="79">
        <f t="shared" si="4"/>
        <v>180</v>
      </c>
      <c r="Q16" s="185" t="s">
        <v>247</v>
      </c>
    </row>
    <row r="17" spans="1:17" ht="20.100000000000001" customHeight="1">
      <c r="A17" s="81" t="s">
        <v>21</v>
      </c>
      <c r="B17" s="79">
        <f>' 16 ف'!B16+'25ف'!B13+'47ف (2)'!B18</f>
        <v>33</v>
      </c>
      <c r="C17" s="578">
        <f>' 16 ف'!C16+'25ف'!C13+'47ف (2)'!C18</f>
        <v>11</v>
      </c>
      <c r="D17" s="578">
        <f>' 16 ف'!D16+'25ف'!D13+'47ف (2)'!D18</f>
        <v>11</v>
      </c>
      <c r="E17" s="578">
        <f>' 16 ف'!E16+'25ف'!E13+'47ف (2)'!E18</f>
        <v>6</v>
      </c>
      <c r="F17" s="578">
        <f>' 16 ف'!F16+'25ف'!F13+'47ف (2)'!F18</f>
        <v>6</v>
      </c>
      <c r="G17" s="578">
        <f>' 16 ف'!G16+'25ف'!G13+'47ف (2)'!G18</f>
        <v>6</v>
      </c>
      <c r="H17" s="578">
        <f>' 16 ف'!H16+'25ف'!H13+'47ف (2)'!H18</f>
        <v>11</v>
      </c>
      <c r="I17" s="578">
        <f>' 16 ف'!I16+'25ف'!I13+'47ف (2)'!I18</f>
        <v>32</v>
      </c>
      <c r="J17" s="578">
        <f>' 16 ف'!J16+'25ف'!J13+'47ف (2)'!J18</f>
        <v>16</v>
      </c>
      <c r="K17" s="578">
        <f>' 16 ف'!K16+'25ف'!K13+'47ف (2)'!K18</f>
        <v>36</v>
      </c>
      <c r="L17" s="578">
        <f>' 16 ف'!L16+'25ف'!L13+'47ف (2)'!L18</f>
        <v>1</v>
      </c>
      <c r="M17" s="578">
        <f>' 16 ف'!M16+'25ف'!M13+'47ف (2)'!M18</f>
        <v>4</v>
      </c>
      <c r="N17" s="79">
        <f t="shared" si="8"/>
        <v>78</v>
      </c>
      <c r="O17" s="79">
        <f t="shared" si="9"/>
        <v>95</v>
      </c>
      <c r="P17" s="79">
        <f t="shared" si="4"/>
        <v>173</v>
      </c>
      <c r="Q17" s="185" t="s">
        <v>248</v>
      </c>
    </row>
    <row r="18" spans="1:17" ht="20.100000000000001" customHeight="1">
      <c r="A18" s="56" t="s">
        <v>22</v>
      </c>
      <c r="B18" s="79">
        <f>' 16 ف'!B17+'47ف (2)'!B19</f>
        <v>10</v>
      </c>
      <c r="C18" s="578">
        <f>' 16 ف'!C17+'47ف (2)'!C19</f>
        <v>15</v>
      </c>
      <c r="D18" s="578">
        <f>' 16 ف'!D17+'47ف (2)'!D19</f>
        <v>1</v>
      </c>
      <c r="E18" s="578">
        <f>' 16 ف'!E17+'47ف (2)'!E19</f>
        <v>0</v>
      </c>
      <c r="F18" s="578">
        <f>' 16 ف'!F17+'47ف (2)'!F19</f>
        <v>5</v>
      </c>
      <c r="G18" s="578">
        <f>' 16 ف'!G17+'47ف (2)'!G19</f>
        <v>13</v>
      </c>
      <c r="H18" s="578">
        <f>' 16 ف'!H17+'47ف (2)'!H19</f>
        <v>10</v>
      </c>
      <c r="I18" s="578">
        <f>' 16 ف'!I17+'47ف (2)'!I19</f>
        <v>26</v>
      </c>
      <c r="J18" s="578">
        <f>' 16 ف'!J17+'47ف (2)'!J19</f>
        <v>12</v>
      </c>
      <c r="K18" s="578">
        <f>' 16 ف'!K17+'47ف (2)'!K19</f>
        <v>7</v>
      </c>
      <c r="L18" s="578">
        <f>' 16 ف'!L17+'47ف (2)'!L19</f>
        <v>3</v>
      </c>
      <c r="M18" s="578">
        <f>' 16 ف'!M17+'47ف (2)'!M19</f>
        <v>0</v>
      </c>
      <c r="N18" s="79">
        <f t="shared" si="8"/>
        <v>41</v>
      </c>
      <c r="O18" s="79">
        <f t="shared" si="9"/>
        <v>61</v>
      </c>
      <c r="P18" s="79">
        <f t="shared" si="4"/>
        <v>102</v>
      </c>
      <c r="Q18" s="185" t="s">
        <v>249</v>
      </c>
    </row>
    <row r="19" spans="1:17" ht="20.100000000000001" customHeight="1">
      <c r="A19" s="56" t="s">
        <v>23</v>
      </c>
      <c r="B19" s="79">
        <f>' 16 ف'!B18+'25ف'!B14+'47ف (2)'!B20</f>
        <v>7</v>
      </c>
      <c r="C19" s="578">
        <f>' 16 ف'!C18+'25ف'!C14+'47ف (2)'!C20</f>
        <v>22</v>
      </c>
      <c r="D19" s="578">
        <f>' 16 ف'!D18+'25ف'!D14+'47ف (2)'!D20</f>
        <v>0</v>
      </c>
      <c r="E19" s="578">
        <f>' 16 ف'!E18+'25ف'!E14+'47ف (2)'!E20</f>
        <v>14</v>
      </c>
      <c r="F19" s="578">
        <f>' 16 ف'!F18+'25ف'!F14+'47ف (2)'!F20</f>
        <v>7</v>
      </c>
      <c r="G19" s="578">
        <f>' 16 ف'!G18+'25ف'!G14+'47ف (2)'!G20</f>
        <v>16</v>
      </c>
      <c r="H19" s="578">
        <f>' 16 ف'!H18+'25ف'!H14+'47ف (2)'!H20</f>
        <v>3</v>
      </c>
      <c r="I19" s="578">
        <f>' 16 ف'!I18+'25ف'!I14+'47ف (2)'!I20</f>
        <v>11</v>
      </c>
      <c r="J19" s="578">
        <f>' 16 ف'!J18+'25ف'!J14+'47ف (2)'!J20</f>
        <v>10</v>
      </c>
      <c r="K19" s="578">
        <f>' 16 ف'!K18+'25ف'!K14+'47ف (2)'!K20</f>
        <v>12</v>
      </c>
      <c r="L19" s="578">
        <f>' 16 ف'!L18+'25ف'!L14+'47ف (2)'!L20</f>
        <v>0</v>
      </c>
      <c r="M19" s="578">
        <f>' 16 ف'!M18+'25ف'!M14+'47ف (2)'!M20</f>
        <v>0</v>
      </c>
      <c r="N19" s="79">
        <f t="shared" si="8"/>
        <v>27</v>
      </c>
      <c r="O19" s="79">
        <f t="shared" si="9"/>
        <v>75</v>
      </c>
      <c r="P19" s="79">
        <f t="shared" si="4"/>
        <v>102</v>
      </c>
      <c r="Q19" s="185" t="s">
        <v>250</v>
      </c>
    </row>
    <row r="20" spans="1:17" ht="20.100000000000001" customHeight="1">
      <c r="A20" s="56" t="s">
        <v>24</v>
      </c>
      <c r="B20" s="79">
        <f>' 16 ف'!B19+'25ف'!B15+'47ف (2)'!B21</f>
        <v>17</v>
      </c>
      <c r="C20" s="578">
        <f>' 16 ف'!C19+'25ف'!C15+'47ف (2)'!C21</f>
        <v>14</v>
      </c>
      <c r="D20" s="578">
        <f>' 16 ف'!D19+'25ف'!D15+'47ف (2)'!D21</f>
        <v>5</v>
      </c>
      <c r="E20" s="578">
        <f>' 16 ف'!E19+'25ف'!E15+'47ف (2)'!E21</f>
        <v>3</v>
      </c>
      <c r="F20" s="578">
        <f>' 16 ف'!F19+'25ف'!F15+'47ف (2)'!F21</f>
        <v>4</v>
      </c>
      <c r="G20" s="578">
        <f>' 16 ف'!G19+'25ف'!G15+'47ف (2)'!G21</f>
        <v>2</v>
      </c>
      <c r="H20" s="578">
        <f>' 16 ف'!H19+'25ف'!H15+'47ف (2)'!H21</f>
        <v>5</v>
      </c>
      <c r="I20" s="578">
        <f>' 16 ف'!I19+'25ف'!I15+'47ف (2)'!I21</f>
        <v>20</v>
      </c>
      <c r="J20" s="578">
        <f>' 16 ف'!J19+'25ف'!J15+'47ف (2)'!J21</f>
        <v>18</v>
      </c>
      <c r="K20" s="578">
        <f>' 16 ف'!K19+'25ف'!K15+'47ف (2)'!K21</f>
        <v>14</v>
      </c>
      <c r="L20" s="578">
        <f>' 16 ف'!L19+'25ف'!L15+'47ف (2)'!L21</f>
        <v>0</v>
      </c>
      <c r="M20" s="578">
        <f>' 16 ف'!M19+'25ف'!M15+'47ف (2)'!M21</f>
        <v>1</v>
      </c>
      <c r="N20" s="79">
        <f t="shared" si="8"/>
        <v>49</v>
      </c>
      <c r="O20" s="79">
        <f t="shared" si="9"/>
        <v>54</v>
      </c>
      <c r="P20" s="79">
        <f t="shared" si="4"/>
        <v>103</v>
      </c>
      <c r="Q20" s="185" t="s">
        <v>251</v>
      </c>
    </row>
    <row r="21" spans="1:17" ht="20.100000000000001" customHeight="1">
      <c r="A21" s="56" t="s">
        <v>25</v>
      </c>
      <c r="B21" s="79">
        <f>'25ف'!B16+'47ف (2)'!B22</f>
        <v>15</v>
      </c>
      <c r="C21" s="578">
        <f>'25ف'!C16+'47ف (2)'!C22</f>
        <v>4</v>
      </c>
      <c r="D21" s="578">
        <f>'25ف'!D16+'47ف (2)'!D22</f>
        <v>4</v>
      </c>
      <c r="E21" s="578">
        <f>'25ف'!E16+'47ف (2)'!E22</f>
        <v>3</v>
      </c>
      <c r="F21" s="578">
        <f>'25ف'!F16+'47ف (2)'!F22</f>
        <v>4</v>
      </c>
      <c r="G21" s="578">
        <f>'25ف'!G16+'47ف (2)'!G22</f>
        <v>5</v>
      </c>
      <c r="H21" s="578">
        <f>'25ف'!H16+'47ف (2)'!H22</f>
        <v>3</v>
      </c>
      <c r="I21" s="578">
        <f>'25ف'!I16+'47ف (2)'!I22</f>
        <v>10</v>
      </c>
      <c r="J21" s="578">
        <f>'25ف'!J16+'47ف (2)'!J22</f>
        <v>7</v>
      </c>
      <c r="K21" s="578">
        <f>'25ف'!K16+'47ف (2)'!K22</f>
        <v>8</v>
      </c>
      <c r="L21" s="578">
        <f>'25ف'!L16+'47ف (2)'!L22</f>
        <v>2</v>
      </c>
      <c r="M21" s="578">
        <f>'25ف'!M16+'47ف (2)'!M22</f>
        <v>1</v>
      </c>
      <c r="N21" s="79">
        <f t="shared" si="8"/>
        <v>35</v>
      </c>
      <c r="O21" s="79">
        <f t="shared" si="9"/>
        <v>31</v>
      </c>
      <c r="P21" s="79">
        <f t="shared" si="4"/>
        <v>66</v>
      </c>
      <c r="Q21" s="184" t="s">
        <v>252</v>
      </c>
    </row>
    <row r="22" spans="1:17" ht="20.100000000000001" customHeight="1" thickBot="1">
      <c r="A22" s="85" t="s">
        <v>26</v>
      </c>
      <c r="B22" s="86">
        <f>' 16 ف'!B20+'25ف'!B17+'47ف (2)'!B23</f>
        <v>14</v>
      </c>
      <c r="C22" s="580">
        <f>' 16 ف'!C20+'25ف'!C17+'47ف (2)'!C23</f>
        <v>10</v>
      </c>
      <c r="D22" s="580">
        <f>' 16 ف'!D20+'25ف'!D17+'47ف (2)'!D23</f>
        <v>2</v>
      </c>
      <c r="E22" s="580">
        <f>' 16 ف'!E20+'25ف'!E17+'47ف (2)'!E23</f>
        <v>6</v>
      </c>
      <c r="F22" s="580">
        <f>' 16 ف'!F20+'25ف'!F17+'47ف (2)'!F23</f>
        <v>2</v>
      </c>
      <c r="G22" s="580">
        <f>' 16 ف'!G20+'25ف'!G17+'47ف (2)'!G23</f>
        <v>9</v>
      </c>
      <c r="H22" s="580">
        <f>' 16 ف'!H20+'25ف'!H17+'47ف (2)'!H23</f>
        <v>1</v>
      </c>
      <c r="I22" s="580">
        <f>' 16 ف'!I20+'25ف'!I17+'47ف (2)'!I23</f>
        <v>11</v>
      </c>
      <c r="J22" s="580">
        <f>' 16 ف'!J20+'25ف'!J17+'47ف (2)'!J23</f>
        <v>2</v>
      </c>
      <c r="K22" s="580">
        <f>' 16 ف'!K20+'25ف'!K17+'47ف (2)'!K23</f>
        <v>10</v>
      </c>
      <c r="L22" s="580">
        <f>' 16 ف'!L20+'25ف'!L17+'47ف (2)'!L23</f>
        <v>1</v>
      </c>
      <c r="M22" s="580">
        <f>' 16 ف'!M20+'25ف'!M17+'47ف (2)'!M23</f>
        <v>0</v>
      </c>
      <c r="N22" s="86">
        <f t="shared" si="8"/>
        <v>22</v>
      </c>
      <c r="O22" s="86">
        <f t="shared" si="9"/>
        <v>46</v>
      </c>
      <c r="P22" s="86">
        <f t="shared" si="4"/>
        <v>68</v>
      </c>
      <c r="Q22" s="182" t="s">
        <v>253</v>
      </c>
    </row>
    <row r="23" spans="1:17" ht="20.100000000000001" customHeight="1" thickTop="1" thickBot="1">
      <c r="A23" s="83" t="s">
        <v>8</v>
      </c>
      <c r="B23" s="84">
        <f t="shared" ref="B23:P23" si="10">SUM(B8:B22)</f>
        <v>475</v>
      </c>
      <c r="C23" s="84">
        <f t="shared" si="10"/>
        <v>369</v>
      </c>
      <c r="D23" s="84">
        <f t="shared" si="10"/>
        <v>79</v>
      </c>
      <c r="E23" s="84">
        <f t="shared" si="10"/>
        <v>108</v>
      </c>
      <c r="F23" s="84">
        <f t="shared" si="10"/>
        <v>148</v>
      </c>
      <c r="G23" s="84">
        <f t="shared" si="10"/>
        <v>167</v>
      </c>
      <c r="H23" s="84">
        <f t="shared" si="10"/>
        <v>103</v>
      </c>
      <c r="I23" s="84">
        <f t="shared" si="10"/>
        <v>296</v>
      </c>
      <c r="J23" s="84">
        <f t="shared" si="10"/>
        <v>274</v>
      </c>
      <c r="K23" s="84">
        <f t="shared" si="10"/>
        <v>352</v>
      </c>
      <c r="L23" s="84">
        <f t="shared" si="10"/>
        <v>31</v>
      </c>
      <c r="M23" s="84">
        <f t="shared" si="10"/>
        <v>26</v>
      </c>
      <c r="N23" s="84">
        <f t="shared" si="10"/>
        <v>1110</v>
      </c>
      <c r="O23" s="84">
        <f t="shared" si="10"/>
        <v>1318</v>
      </c>
      <c r="P23" s="84">
        <f t="shared" si="10"/>
        <v>2428</v>
      </c>
      <c r="Q23" s="183" t="s">
        <v>254</v>
      </c>
    </row>
    <row r="24" spans="1:17" ht="14.25" customHeight="1" thickTop="1"/>
    <row r="25" spans="1:17" hidden="1"/>
  </sheetData>
  <mergeCells count="19">
    <mergeCell ref="D4:E4"/>
    <mergeCell ref="F4:G4"/>
    <mergeCell ref="H4:I4"/>
    <mergeCell ref="J4:K4"/>
    <mergeCell ref="L4:M4"/>
    <mergeCell ref="N4:P4"/>
    <mergeCell ref="A1:Q1"/>
    <mergeCell ref="A2:Q2"/>
    <mergeCell ref="A4:A7"/>
    <mergeCell ref="Q4:Q7"/>
    <mergeCell ref="B5:C5"/>
    <mergeCell ref="D5:E5"/>
    <mergeCell ref="F5:G5"/>
    <mergeCell ref="H5:I5"/>
    <mergeCell ref="J5:K5"/>
    <mergeCell ref="L5:M5"/>
    <mergeCell ref="N5:P5"/>
    <mergeCell ref="A3:P3"/>
    <mergeCell ref="B4:C4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&amp;C&amp;"Arial,Bold"&amp;12 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24"/>
  <sheetViews>
    <sheetView rightToLeft="1" view="pageBreakPreview" zoomScale="80" zoomScaleNormal="100" zoomScaleSheetLayoutView="80" workbookViewId="0">
      <selection activeCell="F18" sqref="F18"/>
    </sheetView>
  </sheetViews>
  <sheetFormatPr defaultRowHeight="12.75"/>
  <cols>
    <col min="1" max="1" width="11.28515625" customWidth="1"/>
    <col min="2" max="2" width="8.5703125" customWidth="1"/>
    <col min="3" max="3" width="10.5703125" customWidth="1"/>
    <col min="4" max="4" width="9.28515625" customWidth="1"/>
    <col min="5" max="5" width="10.140625" customWidth="1"/>
    <col min="6" max="6" width="10.85546875" customWidth="1"/>
    <col min="7" max="7" width="10.28515625" customWidth="1"/>
    <col min="8" max="8" width="9.7109375" customWidth="1"/>
    <col min="9" max="9" width="10.7109375" customWidth="1"/>
    <col min="10" max="10" width="9" customWidth="1"/>
    <col min="11" max="11" width="9.140625" customWidth="1"/>
    <col min="12" max="12" width="9.5703125" customWidth="1"/>
    <col min="13" max="13" width="10" customWidth="1"/>
    <col min="14" max="14" width="9.42578125" customWidth="1"/>
    <col min="15" max="15" width="16.140625" bestFit="1" customWidth="1"/>
  </cols>
  <sheetData>
    <row r="1" spans="1:15" s="1" customFormat="1" ht="29.25" customHeight="1">
      <c r="A1" s="622" t="s">
        <v>613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</row>
    <row r="2" spans="1:15" ht="40.5" customHeight="1">
      <c r="A2" s="690" t="s">
        <v>614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</row>
    <row r="3" spans="1:15" ht="26.25" customHeight="1" thickBot="1">
      <c r="A3" s="646" t="s">
        <v>220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197" t="s">
        <v>407</v>
      </c>
    </row>
    <row r="4" spans="1:15" ht="20.100000000000001" customHeight="1" thickTop="1">
      <c r="A4" s="691" t="s">
        <v>55</v>
      </c>
      <c r="B4" s="691" t="s">
        <v>59</v>
      </c>
      <c r="C4" s="691" t="s">
        <v>49</v>
      </c>
      <c r="D4" s="691"/>
      <c r="E4" s="691"/>
      <c r="F4" s="691" t="s">
        <v>50</v>
      </c>
      <c r="G4" s="691"/>
      <c r="H4" s="691"/>
      <c r="I4" s="691" t="s">
        <v>51</v>
      </c>
      <c r="J4" s="691"/>
      <c r="K4" s="691"/>
      <c r="L4" s="691" t="s">
        <v>60</v>
      </c>
      <c r="M4" s="691"/>
      <c r="N4" s="691"/>
      <c r="O4" s="694" t="s">
        <v>238</v>
      </c>
    </row>
    <row r="5" spans="1:15" ht="20.100000000000001" customHeight="1">
      <c r="A5" s="692"/>
      <c r="B5" s="692"/>
      <c r="C5" s="689" t="s">
        <v>266</v>
      </c>
      <c r="D5" s="689"/>
      <c r="E5" s="689"/>
      <c r="F5" s="689" t="s">
        <v>287</v>
      </c>
      <c r="G5" s="689"/>
      <c r="H5" s="689"/>
      <c r="I5" s="689" t="s">
        <v>268</v>
      </c>
      <c r="J5" s="689"/>
      <c r="K5" s="689"/>
      <c r="L5" s="689" t="s">
        <v>269</v>
      </c>
      <c r="M5" s="689"/>
      <c r="N5" s="689"/>
      <c r="O5" s="695"/>
    </row>
    <row r="6" spans="1:15" ht="20.100000000000001" customHeight="1">
      <c r="A6" s="693"/>
      <c r="B6" s="693"/>
      <c r="C6" s="494" t="s">
        <v>9</v>
      </c>
      <c r="D6" s="494" t="s">
        <v>10</v>
      </c>
      <c r="E6" s="496" t="s">
        <v>11</v>
      </c>
      <c r="F6" s="494" t="s">
        <v>9</v>
      </c>
      <c r="G6" s="494" t="s">
        <v>10</v>
      </c>
      <c r="H6" s="496" t="s">
        <v>11</v>
      </c>
      <c r="I6" s="494" t="s">
        <v>9</v>
      </c>
      <c r="J6" s="494" t="s">
        <v>10</v>
      </c>
      <c r="K6" s="496" t="s">
        <v>11</v>
      </c>
      <c r="L6" s="494" t="s">
        <v>9</v>
      </c>
      <c r="M6" s="494" t="s">
        <v>10</v>
      </c>
      <c r="N6" s="496" t="s">
        <v>11</v>
      </c>
      <c r="O6" s="695"/>
    </row>
    <row r="7" spans="1:15" ht="20.100000000000001" customHeight="1" thickBot="1">
      <c r="A7" s="522"/>
      <c r="B7" s="354" t="s">
        <v>288</v>
      </c>
      <c r="C7" s="355" t="s">
        <v>271</v>
      </c>
      <c r="D7" s="355" t="s">
        <v>272</v>
      </c>
      <c r="E7" s="355" t="s">
        <v>273</v>
      </c>
      <c r="F7" s="355" t="s">
        <v>271</v>
      </c>
      <c r="G7" s="355" t="s">
        <v>272</v>
      </c>
      <c r="H7" s="355" t="s">
        <v>273</v>
      </c>
      <c r="I7" s="355" t="s">
        <v>271</v>
      </c>
      <c r="J7" s="355" t="s">
        <v>272</v>
      </c>
      <c r="K7" s="355" t="s">
        <v>273</v>
      </c>
      <c r="L7" s="355" t="s">
        <v>271</v>
      </c>
      <c r="M7" s="355" t="s">
        <v>272</v>
      </c>
      <c r="N7" s="355" t="s">
        <v>273</v>
      </c>
      <c r="O7" s="696"/>
    </row>
    <row r="8" spans="1:15" ht="20.100000000000001" customHeight="1" thickTop="1">
      <c r="A8" s="518" t="s">
        <v>12</v>
      </c>
      <c r="B8" s="89">
        <v>2</v>
      </c>
      <c r="C8" s="89">
        <v>28</v>
      </c>
      <c r="D8" s="89">
        <v>17</v>
      </c>
      <c r="E8" s="60">
        <f>SUM(C8:D8)</f>
        <v>45</v>
      </c>
      <c r="F8" s="89">
        <v>5</v>
      </c>
      <c r="G8" s="89">
        <v>4</v>
      </c>
      <c r="H8" s="60">
        <f>SUM(F8:G8)</f>
        <v>9</v>
      </c>
      <c r="I8" s="89">
        <v>2</v>
      </c>
      <c r="J8" s="89">
        <v>5</v>
      </c>
      <c r="K8" s="89">
        <f>SUM(I8:J8)</f>
        <v>7</v>
      </c>
      <c r="L8" s="89">
        <v>19</v>
      </c>
      <c r="M8" s="89">
        <v>39</v>
      </c>
      <c r="N8" s="60">
        <f t="shared" ref="N8:N20" si="0">SUM(L8:M8)</f>
        <v>58</v>
      </c>
      <c r="O8" s="356" t="s">
        <v>239</v>
      </c>
    </row>
    <row r="9" spans="1:15" ht="20.100000000000001" customHeight="1">
      <c r="A9" s="504" t="s">
        <v>39</v>
      </c>
      <c r="B9" s="60">
        <v>1</v>
      </c>
      <c r="C9" s="60">
        <v>2</v>
      </c>
      <c r="D9" s="60">
        <v>3</v>
      </c>
      <c r="E9" s="60">
        <f>SUM(C9:D9)</f>
        <v>5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 t="shared" ref="K9:K20" si="1">SUM(I9:J9)</f>
        <v>0</v>
      </c>
      <c r="L9" s="60">
        <v>8</v>
      </c>
      <c r="M9" s="60">
        <v>12</v>
      </c>
      <c r="N9" s="60">
        <f t="shared" si="0"/>
        <v>20</v>
      </c>
      <c r="O9" s="357" t="s">
        <v>240</v>
      </c>
    </row>
    <row r="10" spans="1:15" ht="20.100000000000001" customHeight="1">
      <c r="A10" s="504" t="s">
        <v>29</v>
      </c>
      <c r="B10" s="60">
        <v>1</v>
      </c>
      <c r="C10" s="60">
        <v>23</v>
      </c>
      <c r="D10" s="60">
        <v>0</v>
      </c>
      <c r="E10" s="60">
        <f t="shared" ref="E10:E20" si="2">SUM(C10:D10)</f>
        <v>23</v>
      </c>
      <c r="F10" s="60">
        <v>0</v>
      </c>
      <c r="G10" s="60">
        <v>0</v>
      </c>
      <c r="H10" s="60">
        <f t="shared" ref="H10:H20" si="3">SUM(F10:G10)</f>
        <v>0</v>
      </c>
      <c r="I10" s="60">
        <v>0</v>
      </c>
      <c r="J10" s="60">
        <v>0</v>
      </c>
      <c r="K10" s="60">
        <f t="shared" si="1"/>
        <v>0</v>
      </c>
      <c r="L10" s="60">
        <v>6</v>
      </c>
      <c r="M10" s="60">
        <v>10</v>
      </c>
      <c r="N10" s="60">
        <f t="shared" si="0"/>
        <v>16</v>
      </c>
      <c r="O10" s="357" t="s">
        <v>241</v>
      </c>
    </row>
    <row r="11" spans="1:15" ht="20.100000000000001" customHeight="1">
      <c r="A11" s="493" t="s">
        <v>15</v>
      </c>
      <c r="B11" s="60">
        <v>1</v>
      </c>
      <c r="C11" s="60">
        <v>8</v>
      </c>
      <c r="D11" s="60">
        <v>0</v>
      </c>
      <c r="E11" s="60">
        <v>8</v>
      </c>
      <c r="F11" s="60">
        <v>2</v>
      </c>
      <c r="G11" s="60">
        <v>0</v>
      </c>
      <c r="H11" s="60">
        <v>2</v>
      </c>
      <c r="I11" s="60">
        <v>3</v>
      </c>
      <c r="J11" s="60">
        <v>0</v>
      </c>
      <c r="K11" s="60">
        <v>3</v>
      </c>
      <c r="L11" s="60">
        <v>18</v>
      </c>
      <c r="M11" s="60">
        <v>7</v>
      </c>
      <c r="N11" s="60">
        <f t="shared" si="0"/>
        <v>25</v>
      </c>
      <c r="O11" s="357" t="s">
        <v>242</v>
      </c>
    </row>
    <row r="12" spans="1:15" ht="20.100000000000001" customHeight="1">
      <c r="A12" s="504" t="s">
        <v>16</v>
      </c>
      <c r="B12" s="60">
        <v>4</v>
      </c>
      <c r="C12" s="60">
        <v>119</v>
      </c>
      <c r="D12" s="60">
        <v>84</v>
      </c>
      <c r="E12" s="60">
        <f t="shared" si="2"/>
        <v>203</v>
      </c>
      <c r="F12" s="60">
        <v>49</v>
      </c>
      <c r="G12" s="60">
        <v>28</v>
      </c>
      <c r="H12" s="60">
        <f t="shared" si="3"/>
        <v>77</v>
      </c>
      <c r="I12" s="60">
        <v>54</v>
      </c>
      <c r="J12" s="60">
        <v>53</v>
      </c>
      <c r="K12" s="60">
        <f t="shared" si="1"/>
        <v>107</v>
      </c>
      <c r="L12" s="60">
        <v>11</v>
      </c>
      <c r="M12" s="60">
        <v>62</v>
      </c>
      <c r="N12" s="60">
        <f t="shared" si="0"/>
        <v>73</v>
      </c>
      <c r="O12" s="357" t="s">
        <v>243</v>
      </c>
    </row>
    <row r="13" spans="1:15" ht="20.100000000000001" customHeight="1">
      <c r="A13" s="504" t="s">
        <v>31</v>
      </c>
      <c r="B13" s="60">
        <v>2</v>
      </c>
      <c r="C13" s="60">
        <v>11</v>
      </c>
      <c r="D13" s="60">
        <v>8</v>
      </c>
      <c r="E13" s="60">
        <f t="shared" si="2"/>
        <v>19</v>
      </c>
      <c r="F13" s="60">
        <v>4</v>
      </c>
      <c r="G13" s="60">
        <v>1</v>
      </c>
      <c r="H13" s="60">
        <f t="shared" si="3"/>
        <v>5</v>
      </c>
      <c r="I13" s="60">
        <v>2</v>
      </c>
      <c r="J13" s="60">
        <v>2</v>
      </c>
      <c r="K13" s="60">
        <f t="shared" si="1"/>
        <v>4</v>
      </c>
      <c r="L13" s="60">
        <v>21</v>
      </c>
      <c r="M13" s="60">
        <v>18</v>
      </c>
      <c r="N13" s="60">
        <f t="shared" si="0"/>
        <v>39</v>
      </c>
      <c r="O13" s="357" t="s">
        <v>245</v>
      </c>
    </row>
    <row r="14" spans="1:15" ht="20.100000000000001" customHeight="1">
      <c r="A14" s="504" t="s">
        <v>19</v>
      </c>
      <c r="B14" s="60">
        <v>1</v>
      </c>
      <c r="C14" s="60">
        <v>6</v>
      </c>
      <c r="D14" s="60">
        <v>0</v>
      </c>
      <c r="E14" s="60">
        <f t="shared" si="2"/>
        <v>6</v>
      </c>
      <c r="F14" s="60">
        <v>0</v>
      </c>
      <c r="G14" s="60">
        <v>0</v>
      </c>
      <c r="H14" s="60">
        <f t="shared" si="3"/>
        <v>0</v>
      </c>
      <c r="I14" s="60">
        <v>2</v>
      </c>
      <c r="J14" s="60">
        <v>0</v>
      </c>
      <c r="K14" s="60">
        <f t="shared" si="1"/>
        <v>2</v>
      </c>
      <c r="L14" s="60">
        <v>8</v>
      </c>
      <c r="M14" s="60">
        <v>11</v>
      </c>
      <c r="N14" s="60">
        <f t="shared" si="0"/>
        <v>19</v>
      </c>
      <c r="O14" s="357" t="s">
        <v>246</v>
      </c>
    </row>
    <row r="15" spans="1:15" ht="20.100000000000001" customHeight="1">
      <c r="A15" s="504" t="s">
        <v>20</v>
      </c>
      <c r="B15" s="60">
        <v>1</v>
      </c>
      <c r="C15" s="60">
        <v>16</v>
      </c>
      <c r="D15" s="60">
        <v>0</v>
      </c>
      <c r="E15" s="60">
        <f t="shared" si="2"/>
        <v>16</v>
      </c>
      <c r="F15" s="60">
        <v>2</v>
      </c>
      <c r="G15" s="60">
        <v>0</v>
      </c>
      <c r="H15" s="60">
        <f t="shared" si="3"/>
        <v>2</v>
      </c>
      <c r="I15" s="60">
        <v>4</v>
      </c>
      <c r="J15" s="60">
        <v>0</v>
      </c>
      <c r="K15" s="60">
        <f t="shared" si="1"/>
        <v>4</v>
      </c>
      <c r="L15" s="60">
        <v>20</v>
      </c>
      <c r="M15" s="60">
        <v>11</v>
      </c>
      <c r="N15" s="60">
        <f t="shared" si="0"/>
        <v>31</v>
      </c>
      <c r="O15" s="357" t="s">
        <v>247</v>
      </c>
    </row>
    <row r="16" spans="1:15" ht="20.100000000000001" customHeight="1">
      <c r="A16" s="87" t="s">
        <v>21</v>
      </c>
      <c r="B16" s="60">
        <v>2</v>
      </c>
      <c r="C16" s="60">
        <v>23</v>
      </c>
      <c r="D16" s="60">
        <v>10</v>
      </c>
      <c r="E16" s="60">
        <f t="shared" si="2"/>
        <v>33</v>
      </c>
      <c r="F16" s="60">
        <v>10</v>
      </c>
      <c r="G16" s="60">
        <v>0</v>
      </c>
      <c r="H16" s="60">
        <f t="shared" si="3"/>
        <v>10</v>
      </c>
      <c r="I16" s="60">
        <v>3</v>
      </c>
      <c r="J16" s="60">
        <v>2</v>
      </c>
      <c r="K16" s="60">
        <f t="shared" si="1"/>
        <v>5</v>
      </c>
      <c r="L16" s="60">
        <v>23</v>
      </c>
      <c r="M16" s="60">
        <v>25</v>
      </c>
      <c r="N16" s="60">
        <f t="shared" si="0"/>
        <v>48</v>
      </c>
      <c r="O16" s="357" t="s">
        <v>248</v>
      </c>
    </row>
    <row r="17" spans="1:15" ht="20.100000000000001" customHeight="1">
      <c r="A17" s="87" t="s">
        <v>22</v>
      </c>
      <c r="B17" s="60">
        <v>1</v>
      </c>
      <c r="C17" s="60">
        <v>15</v>
      </c>
      <c r="D17" s="60">
        <v>0</v>
      </c>
      <c r="E17" s="60">
        <f t="shared" si="2"/>
        <v>15</v>
      </c>
      <c r="F17" s="60">
        <v>15</v>
      </c>
      <c r="G17" s="60">
        <v>0</v>
      </c>
      <c r="H17" s="60">
        <f t="shared" si="3"/>
        <v>15</v>
      </c>
      <c r="I17" s="60">
        <v>0</v>
      </c>
      <c r="J17" s="60">
        <v>0</v>
      </c>
      <c r="K17" s="60">
        <f t="shared" si="1"/>
        <v>0</v>
      </c>
      <c r="L17" s="60">
        <v>4</v>
      </c>
      <c r="M17" s="60">
        <v>8</v>
      </c>
      <c r="N17" s="60">
        <f t="shared" si="0"/>
        <v>12</v>
      </c>
      <c r="O17" s="357" t="s">
        <v>249</v>
      </c>
    </row>
    <row r="18" spans="1:15" ht="20.100000000000001" customHeight="1">
      <c r="A18" s="87" t="s">
        <v>34</v>
      </c>
      <c r="B18" s="60">
        <v>3</v>
      </c>
      <c r="C18" s="60">
        <v>14</v>
      </c>
      <c r="D18" s="60">
        <v>13</v>
      </c>
      <c r="E18" s="60">
        <f t="shared" si="2"/>
        <v>27</v>
      </c>
      <c r="F18" s="60">
        <v>4</v>
      </c>
      <c r="G18" s="60">
        <v>5</v>
      </c>
      <c r="H18" s="60">
        <f t="shared" si="3"/>
        <v>9</v>
      </c>
      <c r="I18" s="60">
        <v>8</v>
      </c>
      <c r="J18" s="60">
        <v>3</v>
      </c>
      <c r="K18" s="60">
        <f t="shared" si="1"/>
        <v>11</v>
      </c>
      <c r="L18" s="60">
        <v>6</v>
      </c>
      <c r="M18" s="60">
        <v>54</v>
      </c>
      <c r="N18" s="60">
        <f t="shared" si="0"/>
        <v>60</v>
      </c>
      <c r="O18" s="357" t="s">
        <v>250</v>
      </c>
    </row>
    <row r="19" spans="1:15" ht="20.100000000000001" customHeight="1">
      <c r="A19" s="87" t="s">
        <v>35</v>
      </c>
      <c r="B19" s="60">
        <v>1</v>
      </c>
      <c r="C19" s="60">
        <v>7</v>
      </c>
      <c r="D19" s="60">
        <v>0</v>
      </c>
      <c r="E19" s="60">
        <f t="shared" si="2"/>
        <v>7</v>
      </c>
      <c r="F19" s="60">
        <v>0</v>
      </c>
      <c r="G19" s="60">
        <v>0</v>
      </c>
      <c r="H19" s="60">
        <f t="shared" si="3"/>
        <v>0</v>
      </c>
      <c r="I19" s="60">
        <v>3</v>
      </c>
      <c r="J19" s="60">
        <v>0</v>
      </c>
      <c r="K19" s="60">
        <f t="shared" si="1"/>
        <v>3</v>
      </c>
      <c r="L19" s="60">
        <v>15</v>
      </c>
      <c r="M19" s="60">
        <v>12</v>
      </c>
      <c r="N19" s="60">
        <f t="shared" si="0"/>
        <v>27</v>
      </c>
      <c r="O19" s="357" t="s">
        <v>251</v>
      </c>
    </row>
    <row r="20" spans="1:15" ht="20.100000000000001" customHeight="1" thickBot="1">
      <c r="A20" s="525" t="s">
        <v>26</v>
      </c>
      <c r="B20" s="90">
        <v>1</v>
      </c>
      <c r="C20" s="90">
        <v>18</v>
      </c>
      <c r="D20" s="90">
        <v>0</v>
      </c>
      <c r="E20" s="90">
        <f t="shared" si="2"/>
        <v>18</v>
      </c>
      <c r="F20" s="90">
        <v>0</v>
      </c>
      <c r="G20" s="90">
        <v>0</v>
      </c>
      <c r="H20" s="90">
        <f t="shared" si="3"/>
        <v>0</v>
      </c>
      <c r="I20" s="90">
        <v>3</v>
      </c>
      <c r="J20" s="90">
        <v>0</v>
      </c>
      <c r="K20" s="90">
        <f t="shared" si="1"/>
        <v>3</v>
      </c>
      <c r="L20" s="90">
        <v>5</v>
      </c>
      <c r="M20" s="90">
        <v>12</v>
      </c>
      <c r="N20" s="90">
        <f t="shared" si="0"/>
        <v>17</v>
      </c>
      <c r="O20" s="358" t="s">
        <v>253</v>
      </c>
    </row>
    <row r="21" spans="1:15" ht="20.100000000000001" customHeight="1" thickTop="1" thickBot="1">
      <c r="A21" s="514" t="s">
        <v>8</v>
      </c>
      <c r="B21" s="88">
        <f t="shared" ref="B21:N21" si="4">SUM(B8:B20)</f>
        <v>21</v>
      </c>
      <c r="C21" s="88">
        <f t="shared" si="4"/>
        <v>290</v>
      </c>
      <c r="D21" s="88">
        <f t="shared" si="4"/>
        <v>135</v>
      </c>
      <c r="E21" s="88">
        <f t="shared" si="4"/>
        <v>425</v>
      </c>
      <c r="F21" s="88">
        <f t="shared" si="4"/>
        <v>91</v>
      </c>
      <c r="G21" s="88">
        <f t="shared" si="4"/>
        <v>38</v>
      </c>
      <c r="H21" s="88">
        <f t="shared" si="4"/>
        <v>129</v>
      </c>
      <c r="I21" s="88">
        <f t="shared" si="4"/>
        <v>84</v>
      </c>
      <c r="J21" s="88">
        <f t="shared" si="4"/>
        <v>65</v>
      </c>
      <c r="K21" s="88">
        <f t="shared" si="4"/>
        <v>149</v>
      </c>
      <c r="L21" s="88">
        <f t="shared" si="4"/>
        <v>164</v>
      </c>
      <c r="M21" s="88">
        <f t="shared" si="4"/>
        <v>281</v>
      </c>
      <c r="N21" s="88">
        <f t="shared" si="4"/>
        <v>445</v>
      </c>
      <c r="O21" s="359" t="s">
        <v>254</v>
      </c>
    </row>
    <row r="22" spans="1:15" ht="20.100000000000001" customHeight="1" thickTop="1">
      <c r="E22" s="10"/>
      <c r="F22" s="10"/>
      <c r="G22" s="10"/>
      <c r="H22" s="10"/>
    </row>
    <row r="23" spans="1:15" ht="0.75" customHeight="1">
      <c r="E23" s="39">
        <f>SUM(C23:D23)</f>
        <v>0</v>
      </c>
      <c r="F23" s="41"/>
      <c r="G23" s="41"/>
      <c r="H23" s="41"/>
    </row>
    <row r="24" spans="1:15">
      <c r="E24" s="10"/>
      <c r="F24" s="10"/>
      <c r="G24" s="10"/>
      <c r="H24" s="10"/>
    </row>
  </sheetData>
  <mergeCells count="14">
    <mergeCell ref="C5:E5"/>
    <mergeCell ref="F5:H5"/>
    <mergeCell ref="I5:K5"/>
    <mergeCell ref="L5:N5"/>
    <mergeCell ref="A1:O1"/>
    <mergeCell ref="A2:O2"/>
    <mergeCell ref="A3:N3"/>
    <mergeCell ref="A4:A6"/>
    <mergeCell ref="B4:B6"/>
    <mergeCell ref="C4:E4"/>
    <mergeCell ref="F4:H4"/>
    <mergeCell ref="I4:K4"/>
    <mergeCell ref="L4:N4"/>
    <mergeCell ref="O4:O7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&amp;C&amp;"Arial,Bold"&amp;12 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W24"/>
  <sheetViews>
    <sheetView rightToLeft="1" view="pageBreakPreview" zoomScale="80" zoomScaleNormal="80" zoomScaleSheetLayoutView="80" workbookViewId="0">
      <selection activeCell="C21" sqref="C21:D21"/>
    </sheetView>
  </sheetViews>
  <sheetFormatPr defaultRowHeight="12.75"/>
  <cols>
    <col min="1" max="1" width="11.28515625" customWidth="1"/>
    <col min="2" max="2" width="7.42578125" customWidth="1"/>
    <col min="3" max="6" width="8.140625" customWidth="1"/>
    <col min="7" max="8" width="7.28515625" customWidth="1"/>
    <col min="9" max="9" width="7" customWidth="1"/>
    <col min="10" max="10" width="6.5703125" customWidth="1"/>
    <col min="11" max="11" width="6.42578125" customWidth="1"/>
    <col min="12" max="12" width="6.5703125" customWidth="1"/>
    <col min="13" max="13" width="7.5703125" customWidth="1"/>
    <col min="14" max="14" width="7" customWidth="1"/>
    <col min="15" max="18" width="8.140625" customWidth="1"/>
    <col min="19" max="19" width="16.7109375" bestFit="1" customWidth="1"/>
  </cols>
  <sheetData>
    <row r="1" spans="1:19" s="1" customFormat="1" ht="19.5" customHeight="1">
      <c r="A1" s="697"/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  <c r="R1" s="697"/>
    </row>
    <row r="2" spans="1:19" ht="21.75" customHeight="1">
      <c r="A2" s="697" t="s">
        <v>615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7"/>
    </row>
    <row r="3" spans="1:19" ht="21.75" customHeight="1">
      <c r="A3" s="690" t="s">
        <v>616</v>
      </c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</row>
    <row r="4" spans="1:19" ht="21.75" customHeight="1" thickBot="1">
      <c r="A4" s="698" t="s">
        <v>221</v>
      </c>
      <c r="B4" s="698"/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8"/>
      <c r="N4" s="698"/>
      <c r="O4" s="698"/>
      <c r="P4" s="698"/>
      <c r="Q4" s="698"/>
      <c r="R4" s="698"/>
      <c r="S4" s="197" t="s">
        <v>408</v>
      </c>
    </row>
    <row r="5" spans="1:19" ht="20.100000000000001" customHeight="1" thickTop="1">
      <c r="A5" s="699" t="s">
        <v>1</v>
      </c>
      <c r="B5" s="702" t="s">
        <v>794</v>
      </c>
      <c r="C5" s="702"/>
      <c r="D5" s="703" t="s">
        <v>796</v>
      </c>
      <c r="E5" s="703"/>
      <c r="F5" s="704" t="s">
        <v>587</v>
      </c>
      <c r="G5" s="705"/>
      <c r="H5" s="704" t="s">
        <v>589</v>
      </c>
      <c r="I5" s="705"/>
      <c r="J5" s="705" t="s">
        <v>590</v>
      </c>
      <c r="K5" s="705"/>
      <c r="L5" s="705" t="s">
        <v>591</v>
      </c>
      <c r="M5" s="705"/>
      <c r="N5" s="705" t="s">
        <v>588</v>
      </c>
      <c r="O5" s="705"/>
      <c r="P5" s="691" t="s">
        <v>8</v>
      </c>
      <c r="Q5" s="691"/>
      <c r="R5" s="691"/>
      <c r="S5" s="626" t="s">
        <v>238</v>
      </c>
    </row>
    <row r="6" spans="1:19" ht="20.100000000000001" customHeight="1">
      <c r="A6" s="700"/>
      <c r="B6" s="706" t="s">
        <v>661</v>
      </c>
      <c r="C6" s="706"/>
      <c r="D6" s="521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1"/>
      <c r="P6" s="693" t="s">
        <v>254</v>
      </c>
      <c r="Q6" s="693"/>
      <c r="R6" s="693"/>
      <c r="S6" s="627"/>
    </row>
    <row r="7" spans="1:19" s="10" customFormat="1" ht="20.100000000000001" customHeight="1">
      <c r="A7" s="700"/>
      <c r="B7" s="494" t="s">
        <v>9</v>
      </c>
      <c r="C7" s="494" t="s">
        <v>10</v>
      </c>
      <c r="D7" s="494" t="s">
        <v>9</v>
      </c>
      <c r="E7" s="494" t="s">
        <v>10</v>
      </c>
      <c r="F7" s="494" t="s">
        <v>9</v>
      </c>
      <c r="G7" s="494" t="s">
        <v>10</v>
      </c>
      <c r="H7" s="494" t="s">
        <v>9</v>
      </c>
      <c r="I7" s="494" t="s">
        <v>10</v>
      </c>
      <c r="J7" s="494" t="s">
        <v>9</v>
      </c>
      <c r="K7" s="494" t="s">
        <v>10</v>
      </c>
      <c r="L7" s="494" t="s">
        <v>9</v>
      </c>
      <c r="M7" s="494" t="s">
        <v>10</v>
      </c>
      <c r="N7" s="494" t="s">
        <v>9</v>
      </c>
      <c r="O7" s="494" t="s">
        <v>10</v>
      </c>
      <c r="P7" s="494" t="s">
        <v>9</v>
      </c>
      <c r="Q7" s="494" t="s">
        <v>10</v>
      </c>
      <c r="R7" s="496" t="s">
        <v>11</v>
      </c>
      <c r="S7" s="627"/>
    </row>
    <row r="8" spans="1:19" s="10" customFormat="1" ht="20.100000000000001" customHeight="1" thickBot="1">
      <c r="A8" s="701"/>
      <c r="B8" s="522" t="s">
        <v>271</v>
      </c>
      <c r="C8" s="524" t="s">
        <v>272</v>
      </c>
      <c r="D8" s="522" t="s">
        <v>271</v>
      </c>
      <c r="E8" s="524" t="s">
        <v>272</v>
      </c>
      <c r="F8" s="522" t="s">
        <v>271</v>
      </c>
      <c r="G8" s="524" t="s">
        <v>272</v>
      </c>
      <c r="H8" s="522" t="s">
        <v>271</v>
      </c>
      <c r="I8" s="524" t="s">
        <v>272</v>
      </c>
      <c r="J8" s="522" t="s">
        <v>271</v>
      </c>
      <c r="K8" s="524" t="s">
        <v>272</v>
      </c>
      <c r="L8" s="522" t="s">
        <v>271</v>
      </c>
      <c r="M8" s="524" t="s">
        <v>272</v>
      </c>
      <c r="N8" s="522" t="s">
        <v>271</v>
      </c>
      <c r="O8" s="524" t="s">
        <v>272</v>
      </c>
      <c r="P8" s="522" t="s">
        <v>271</v>
      </c>
      <c r="Q8" s="524" t="s">
        <v>272</v>
      </c>
      <c r="R8" s="522" t="s">
        <v>273</v>
      </c>
      <c r="S8" s="657"/>
    </row>
    <row r="9" spans="1:19" s="10" customFormat="1" ht="20.100000000000001" customHeight="1" thickTop="1">
      <c r="A9" s="518" t="s">
        <v>28</v>
      </c>
      <c r="B9" s="89">
        <v>7</v>
      </c>
      <c r="C9" s="89">
        <v>5</v>
      </c>
      <c r="D9" s="89">
        <v>2</v>
      </c>
      <c r="E9" s="89">
        <v>2</v>
      </c>
      <c r="F9" s="89">
        <v>3</v>
      </c>
      <c r="G9" s="89">
        <v>3</v>
      </c>
      <c r="H9" s="89">
        <v>5</v>
      </c>
      <c r="I9" s="89">
        <v>3</v>
      </c>
      <c r="J9" s="89">
        <v>8</v>
      </c>
      <c r="K9" s="89">
        <v>4</v>
      </c>
      <c r="L9" s="89">
        <v>3</v>
      </c>
      <c r="M9" s="89">
        <v>0</v>
      </c>
      <c r="N9" s="89">
        <v>0</v>
      </c>
      <c r="O9" s="89">
        <v>0</v>
      </c>
      <c r="P9" s="89">
        <f>N9+L9+J9+H9+F9+D9+B9</f>
        <v>28</v>
      </c>
      <c r="Q9" s="89">
        <f t="shared" ref="Q9:Q21" si="0">O9+M9+K9+I9+G9+E9+C9</f>
        <v>17</v>
      </c>
      <c r="R9" s="89">
        <f t="shared" ref="R9:R21" si="1">SUM(P9:Q9)</f>
        <v>45</v>
      </c>
      <c r="S9" s="306" t="s">
        <v>239</v>
      </c>
    </row>
    <row r="10" spans="1:19" s="10" customFormat="1" ht="20.100000000000001" customHeight="1">
      <c r="A10" s="504" t="s">
        <v>39</v>
      </c>
      <c r="B10" s="60">
        <v>1</v>
      </c>
      <c r="C10" s="60">
        <v>1</v>
      </c>
      <c r="D10" s="60">
        <v>0</v>
      </c>
      <c r="E10" s="60">
        <v>2</v>
      </c>
      <c r="F10" s="60">
        <v>0</v>
      </c>
      <c r="G10" s="60">
        <v>0</v>
      </c>
      <c r="H10" s="60">
        <v>1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f t="shared" ref="P10:P21" si="2">N10+L10+J10+H10+F10+D10+B10</f>
        <v>2</v>
      </c>
      <c r="Q10" s="60">
        <f t="shared" si="0"/>
        <v>3</v>
      </c>
      <c r="R10" s="60">
        <f t="shared" si="1"/>
        <v>5</v>
      </c>
      <c r="S10" s="512" t="s">
        <v>240</v>
      </c>
    </row>
    <row r="11" spans="1:19" s="10" customFormat="1" ht="20.100000000000001" customHeight="1">
      <c r="A11" s="504" t="s">
        <v>29</v>
      </c>
      <c r="B11" s="60">
        <v>0</v>
      </c>
      <c r="C11" s="60">
        <v>0</v>
      </c>
      <c r="D11" s="60">
        <v>6</v>
      </c>
      <c r="E11" s="60">
        <v>0</v>
      </c>
      <c r="F11" s="60">
        <v>0</v>
      </c>
      <c r="G11" s="60">
        <v>0</v>
      </c>
      <c r="H11" s="60">
        <v>8</v>
      </c>
      <c r="I11" s="60">
        <v>0</v>
      </c>
      <c r="J11" s="60">
        <v>8</v>
      </c>
      <c r="K11" s="60">
        <v>0</v>
      </c>
      <c r="L11" s="60">
        <v>1</v>
      </c>
      <c r="M11" s="60">
        <v>0</v>
      </c>
      <c r="N11" s="60">
        <v>0</v>
      </c>
      <c r="O11" s="60">
        <v>0</v>
      </c>
      <c r="P11" s="60">
        <f t="shared" si="2"/>
        <v>23</v>
      </c>
      <c r="Q11" s="60">
        <f t="shared" si="0"/>
        <v>0</v>
      </c>
      <c r="R11" s="60">
        <f t="shared" si="1"/>
        <v>23</v>
      </c>
      <c r="S11" s="512" t="s">
        <v>241</v>
      </c>
    </row>
    <row r="12" spans="1:19" s="10" customFormat="1" ht="20.100000000000001" customHeight="1">
      <c r="A12" s="493" t="s">
        <v>15</v>
      </c>
      <c r="B12" s="60">
        <v>0</v>
      </c>
      <c r="C12" s="60">
        <v>0</v>
      </c>
      <c r="D12" s="60">
        <v>0</v>
      </c>
      <c r="E12" s="60">
        <v>0</v>
      </c>
      <c r="F12" s="60">
        <v>2</v>
      </c>
      <c r="G12" s="60">
        <v>0</v>
      </c>
      <c r="H12" s="60">
        <v>4</v>
      </c>
      <c r="I12" s="60">
        <v>0</v>
      </c>
      <c r="J12" s="60">
        <v>2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f t="shared" si="2"/>
        <v>8</v>
      </c>
      <c r="Q12" s="60">
        <f t="shared" si="0"/>
        <v>0</v>
      </c>
      <c r="R12" s="60">
        <f t="shared" si="1"/>
        <v>8</v>
      </c>
      <c r="S12" s="357" t="s">
        <v>242</v>
      </c>
    </row>
    <row r="13" spans="1:19" s="10" customFormat="1" ht="20.100000000000001" customHeight="1">
      <c r="A13" s="504" t="s">
        <v>30</v>
      </c>
      <c r="B13" s="60">
        <v>17</v>
      </c>
      <c r="C13" s="60">
        <v>19</v>
      </c>
      <c r="D13" s="60">
        <v>7</v>
      </c>
      <c r="E13" s="60">
        <v>3</v>
      </c>
      <c r="F13" s="60">
        <v>31</v>
      </c>
      <c r="G13" s="60">
        <v>17</v>
      </c>
      <c r="H13" s="60">
        <v>32</v>
      </c>
      <c r="I13" s="60">
        <v>12</v>
      </c>
      <c r="J13" s="60">
        <v>12</v>
      </c>
      <c r="K13" s="60">
        <v>21</v>
      </c>
      <c r="L13" s="60">
        <v>18</v>
      </c>
      <c r="M13" s="60">
        <v>10</v>
      </c>
      <c r="N13" s="60">
        <v>2</v>
      </c>
      <c r="O13" s="60">
        <v>2</v>
      </c>
      <c r="P13" s="60">
        <f>N13+L13+J13+H13+F13+D13+B13</f>
        <v>119</v>
      </c>
      <c r="Q13" s="60">
        <f>O13+M13+K13+I13+G13+E13+C13</f>
        <v>84</v>
      </c>
      <c r="R13" s="60">
        <f>SUM(P13:Q13)</f>
        <v>203</v>
      </c>
      <c r="S13" s="512" t="s">
        <v>243</v>
      </c>
    </row>
    <row r="14" spans="1:19" s="10" customFormat="1" ht="20.100000000000001" customHeight="1">
      <c r="A14" s="504" t="s">
        <v>31</v>
      </c>
      <c r="B14" s="60">
        <v>0</v>
      </c>
      <c r="C14" s="60">
        <v>0</v>
      </c>
      <c r="D14" s="60">
        <v>0</v>
      </c>
      <c r="E14" s="60">
        <v>0</v>
      </c>
      <c r="F14" s="60">
        <v>4</v>
      </c>
      <c r="G14" s="60">
        <v>2</v>
      </c>
      <c r="H14" s="60">
        <v>4</v>
      </c>
      <c r="I14" s="60">
        <v>3</v>
      </c>
      <c r="J14" s="60">
        <v>1</v>
      </c>
      <c r="K14" s="60">
        <v>2</v>
      </c>
      <c r="L14" s="60">
        <v>2</v>
      </c>
      <c r="M14" s="60">
        <v>1</v>
      </c>
      <c r="N14" s="60">
        <v>0</v>
      </c>
      <c r="O14" s="60">
        <v>0</v>
      </c>
      <c r="P14" s="60">
        <f t="shared" si="2"/>
        <v>11</v>
      </c>
      <c r="Q14" s="60">
        <f t="shared" si="0"/>
        <v>8</v>
      </c>
      <c r="R14" s="60">
        <f t="shared" si="1"/>
        <v>19</v>
      </c>
      <c r="S14" s="512" t="s">
        <v>245</v>
      </c>
    </row>
    <row r="15" spans="1:19" s="10" customFormat="1" ht="20.100000000000001" customHeight="1">
      <c r="A15" s="504" t="s">
        <v>32</v>
      </c>
      <c r="B15" s="60">
        <v>0</v>
      </c>
      <c r="C15" s="60">
        <v>0</v>
      </c>
      <c r="D15" s="60">
        <v>0</v>
      </c>
      <c r="E15" s="60">
        <v>0</v>
      </c>
      <c r="F15" s="60">
        <v>2</v>
      </c>
      <c r="G15" s="60">
        <v>0</v>
      </c>
      <c r="H15" s="60">
        <v>3</v>
      </c>
      <c r="I15" s="60">
        <v>0</v>
      </c>
      <c r="J15" s="60">
        <v>1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f t="shared" si="2"/>
        <v>6</v>
      </c>
      <c r="Q15" s="60">
        <f t="shared" si="0"/>
        <v>0</v>
      </c>
      <c r="R15" s="60">
        <f t="shared" si="1"/>
        <v>6</v>
      </c>
      <c r="S15" s="512" t="s">
        <v>246</v>
      </c>
    </row>
    <row r="16" spans="1:19" s="10" customFormat="1" ht="20.100000000000001" customHeight="1">
      <c r="A16" s="504" t="s">
        <v>33</v>
      </c>
      <c r="B16" s="60">
        <v>0</v>
      </c>
      <c r="C16" s="60">
        <v>0</v>
      </c>
      <c r="D16" s="60">
        <v>0</v>
      </c>
      <c r="E16" s="60">
        <v>0</v>
      </c>
      <c r="F16" s="60">
        <v>9</v>
      </c>
      <c r="G16" s="60">
        <v>0</v>
      </c>
      <c r="H16" s="60">
        <v>0</v>
      </c>
      <c r="I16" s="60">
        <v>0</v>
      </c>
      <c r="J16" s="60">
        <v>5</v>
      </c>
      <c r="K16" s="60">
        <v>0</v>
      </c>
      <c r="L16" s="60">
        <v>2</v>
      </c>
      <c r="M16" s="60">
        <v>0</v>
      </c>
      <c r="N16" s="60">
        <v>0</v>
      </c>
      <c r="O16" s="60">
        <v>0</v>
      </c>
      <c r="P16" s="60">
        <f t="shared" si="2"/>
        <v>16</v>
      </c>
      <c r="Q16" s="60">
        <f t="shared" si="0"/>
        <v>0</v>
      </c>
      <c r="R16" s="60">
        <f t="shared" si="1"/>
        <v>16</v>
      </c>
      <c r="S16" s="512" t="s">
        <v>247</v>
      </c>
    </row>
    <row r="17" spans="1:23" s="10" customFormat="1" ht="20.100000000000001" customHeight="1">
      <c r="A17" s="87" t="s">
        <v>21</v>
      </c>
      <c r="B17" s="60">
        <v>0</v>
      </c>
      <c r="C17" s="60">
        <v>0</v>
      </c>
      <c r="D17" s="60">
        <v>1</v>
      </c>
      <c r="E17" s="60">
        <v>0</v>
      </c>
      <c r="F17" s="60">
        <v>7</v>
      </c>
      <c r="G17" s="60">
        <v>0</v>
      </c>
      <c r="H17" s="60">
        <v>6</v>
      </c>
      <c r="I17" s="60">
        <v>4</v>
      </c>
      <c r="J17" s="60">
        <v>8</v>
      </c>
      <c r="K17" s="60">
        <v>4</v>
      </c>
      <c r="L17" s="60">
        <v>1</v>
      </c>
      <c r="M17" s="60">
        <v>2</v>
      </c>
      <c r="N17" s="60">
        <v>0</v>
      </c>
      <c r="O17" s="60">
        <v>0</v>
      </c>
      <c r="P17" s="60">
        <f t="shared" si="2"/>
        <v>23</v>
      </c>
      <c r="Q17" s="60">
        <f t="shared" si="0"/>
        <v>10</v>
      </c>
      <c r="R17" s="60">
        <f t="shared" si="1"/>
        <v>33</v>
      </c>
      <c r="S17" s="512" t="s">
        <v>248</v>
      </c>
    </row>
    <row r="18" spans="1:23" s="10" customFormat="1" ht="20.100000000000001" customHeight="1">
      <c r="A18" s="504" t="s">
        <v>22</v>
      </c>
      <c r="B18" s="60">
        <v>2</v>
      </c>
      <c r="C18" s="60">
        <v>0</v>
      </c>
      <c r="D18" s="60">
        <v>1</v>
      </c>
      <c r="E18" s="60">
        <v>0</v>
      </c>
      <c r="F18" s="60">
        <v>2</v>
      </c>
      <c r="G18" s="60">
        <v>0</v>
      </c>
      <c r="H18" s="60">
        <v>3</v>
      </c>
      <c r="I18" s="60">
        <v>0</v>
      </c>
      <c r="J18" s="60">
        <v>4</v>
      </c>
      <c r="K18" s="60">
        <v>0</v>
      </c>
      <c r="L18" s="60">
        <v>3</v>
      </c>
      <c r="M18" s="60">
        <v>0</v>
      </c>
      <c r="N18" s="60">
        <v>0</v>
      </c>
      <c r="O18" s="60">
        <v>0</v>
      </c>
      <c r="P18" s="60">
        <f t="shared" si="2"/>
        <v>15</v>
      </c>
      <c r="Q18" s="60">
        <f t="shared" si="0"/>
        <v>0</v>
      </c>
      <c r="R18" s="60">
        <f t="shared" si="1"/>
        <v>15</v>
      </c>
      <c r="S18" s="512" t="s">
        <v>249</v>
      </c>
    </row>
    <row r="19" spans="1:23" s="10" customFormat="1" ht="20.100000000000001" customHeight="1">
      <c r="A19" s="504" t="s">
        <v>34</v>
      </c>
      <c r="B19" s="60">
        <v>0</v>
      </c>
      <c r="C19" s="60">
        <v>2</v>
      </c>
      <c r="D19" s="60">
        <v>3</v>
      </c>
      <c r="E19" s="60">
        <v>2</v>
      </c>
      <c r="F19" s="60">
        <v>1</v>
      </c>
      <c r="G19" s="60">
        <v>3</v>
      </c>
      <c r="H19" s="60">
        <v>3</v>
      </c>
      <c r="I19" s="60">
        <v>1</v>
      </c>
      <c r="J19" s="60">
        <v>3</v>
      </c>
      <c r="K19" s="60">
        <v>3</v>
      </c>
      <c r="L19" s="60">
        <v>4</v>
      </c>
      <c r="M19" s="60">
        <v>2</v>
      </c>
      <c r="N19" s="60">
        <v>0</v>
      </c>
      <c r="O19" s="60">
        <v>0</v>
      </c>
      <c r="P19" s="60">
        <f t="shared" si="2"/>
        <v>14</v>
      </c>
      <c r="Q19" s="60">
        <f t="shared" si="0"/>
        <v>13</v>
      </c>
      <c r="R19" s="60">
        <f t="shared" si="1"/>
        <v>27</v>
      </c>
      <c r="S19" s="512" t="s">
        <v>250</v>
      </c>
    </row>
    <row r="20" spans="1:23" s="10" customFormat="1" ht="20.100000000000001" customHeight="1">
      <c r="A20" s="504" t="s">
        <v>35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1</v>
      </c>
      <c r="I20" s="60">
        <v>0</v>
      </c>
      <c r="J20" s="60">
        <v>4</v>
      </c>
      <c r="K20" s="60">
        <v>0</v>
      </c>
      <c r="L20" s="60">
        <v>2</v>
      </c>
      <c r="M20" s="60">
        <v>0</v>
      </c>
      <c r="N20" s="60">
        <v>0</v>
      </c>
      <c r="O20" s="60">
        <v>0</v>
      </c>
      <c r="P20" s="60">
        <f t="shared" si="2"/>
        <v>7</v>
      </c>
      <c r="Q20" s="60">
        <f t="shared" si="0"/>
        <v>0</v>
      </c>
      <c r="R20" s="60">
        <f t="shared" si="1"/>
        <v>7</v>
      </c>
      <c r="S20" s="512" t="s">
        <v>251</v>
      </c>
    </row>
    <row r="21" spans="1:23" ht="20.100000000000001" customHeight="1" thickBot="1">
      <c r="A21" s="525" t="s">
        <v>37</v>
      </c>
      <c r="B21" s="90">
        <v>0</v>
      </c>
      <c r="C21" s="90">
        <v>0</v>
      </c>
      <c r="D21" s="90">
        <v>3</v>
      </c>
      <c r="E21" s="90">
        <v>0</v>
      </c>
      <c r="F21" s="90">
        <v>3</v>
      </c>
      <c r="G21" s="90">
        <v>0</v>
      </c>
      <c r="H21" s="90">
        <v>3</v>
      </c>
      <c r="I21" s="90">
        <v>0</v>
      </c>
      <c r="J21" s="90">
        <v>4</v>
      </c>
      <c r="K21" s="90">
        <v>0</v>
      </c>
      <c r="L21" s="90">
        <v>3</v>
      </c>
      <c r="M21" s="90">
        <v>0</v>
      </c>
      <c r="N21" s="90">
        <v>2</v>
      </c>
      <c r="O21" s="90">
        <v>0</v>
      </c>
      <c r="P21" s="90">
        <f t="shared" si="2"/>
        <v>18</v>
      </c>
      <c r="Q21" s="90">
        <f t="shared" si="0"/>
        <v>0</v>
      </c>
      <c r="R21" s="90">
        <f t="shared" si="1"/>
        <v>18</v>
      </c>
      <c r="S21" s="189" t="s">
        <v>253</v>
      </c>
      <c r="U21" s="10"/>
      <c r="V21" s="10"/>
      <c r="W21" s="10"/>
    </row>
    <row r="22" spans="1:23" ht="20.100000000000001" customHeight="1" thickTop="1" thickBot="1">
      <c r="A22" s="501" t="s">
        <v>0</v>
      </c>
      <c r="B22" s="515">
        <f t="shared" ref="B22:R22" si="3">SUM(B9:B21)</f>
        <v>27</v>
      </c>
      <c r="C22" s="515">
        <f t="shared" si="3"/>
        <v>27</v>
      </c>
      <c r="D22" s="515">
        <f t="shared" si="3"/>
        <v>23</v>
      </c>
      <c r="E22" s="515">
        <f t="shared" si="3"/>
        <v>9</v>
      </c>
      <c r="F22" s="515">
        <f t="shared" si="3"/>
        <v>64</v>
      </c>
      <c r="G22" s="515">
        <f t="shared" si="3"/>
        <v>25</v>
      </c>
      <c r="H22" s="515">
        <f t="shared" si="3"/>
        <v>73</v>
      </c>
      <c r="I22" s="515">
        <f t="shared" si="3"/>
        <v>23</v>
      </c>
      <c r="J22" s="515">
        <f t="shared" si="3"/>
        <v>60</v>
      </c>
      <c r="K22" s="515">
        <f t="shared" si="3"/>
        <v>34</v>
      </c>
      <c r="L22" s="515">
        <f t="shared" si="3"/>
        <v>39</v>
      </c>
      <c r="M22" s="515">
        <f t="shared" si="3"/>
        <v>15</v>
      </c>
      <c r="N22" s="515">
        <f t="shared" si="3"/>
        <v>4</v>
      </c>
      <c r="O22" s="515">
        <f t="shared" si="3"/>
        <v>2</v>
      </c>
      <c r="P22" s="515">
        <f t="shared" si="3"/>
        <v>290</v>
      </c>
      <c r="Q22" s="515">
        <f t="shared" si="3"/>
        <v>135</v>
      </c>
      <c r="R22" s="515">
        <f t="shared" si="3"/>
        <v>425</v>
      </c>
      <c r="S22" s="511" t="s">
        <v>254</v>
      </c>
      <c r="U22" s="10"/>
      <c r="V22" s="10"/>
      <c r="W22" s="10"/>
    </row>
    <row r="23" spans="1:23" ht="13.5" thickTop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U23" s="10"/>
      <c r="V23" s="10"/>
      <c r="W23" s="10"/>
    </row>
    <row r="24" spans="1:23" ht="0.75" customHeight="1">
      <c r="U24" s="10"/>
      <c r="V24" s="10"/>
      <c r="W24" s="10"/>
    </row>
  </sheetData>
  <mergeCells count="16">
    <mergeCell ref="A1:R1"/>
    <mergeCell ref="A2:S2"/>
    <mergeCell ref="A3:S3"/>
    <mergeCell ref="A4:R4"/>
    <mergeCell ref="A5:A8"/>
    <mergeCell ref="B5:C5"/>
    <mergeCell ref="D5:E5"/>
    <mergeCell ref="F5:G5"/>
    <mergeCell ref="H5:I5"/>
    <mergeCell ref="J5:K5"/>
    <mergeCell ref="L5:M5"/>
    <mergeCell ref="N5:O5"/>
    <mergeCell ref="P5:R5"/>
    <mergeCell ref="S5:S8"/>
    <mergeCell ref="B6:C6"/>
    <mergeCell ref="P6:R6"/>
  </mergeCells>
  <printOptions horizontalCentered="1"/>
  <pageMargins left="1" right="1" top="1.5" bottom="1" header="1.5" footer="1"/>
  <pageSetup paperSize="9" scale="80" orientation="landscape" r:id="rId1"/>
  <headerFooter alignWithMargins="0">
    <oddFooter xml:space="preserve">&amp;C&amp;"Arial,Bold"&amp;12 17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45</vt:i4>
      </vt:variant>
    </vt:vector>
  </HeadingPairs>
  <TitlesOfParts>
    <vt:vector size="100" baseType="lpstr">
      <vt:lpstr>2 </vt:lpstr>
      <vt:lpstr>3 </vt:lpstr>
      <vt:lpstr>4.</vt:lpstr>
      <vt:lpstr>5</vt:lpstr>
      <vt:lpstr>6</vt:lpstr>
      <vt:lpstr>7م</vt:lpstr>
      <vt:lpstr>8ف</vt:lpstr>
      <vt:lpstr>9</vt:lpstr>
      <vt:lpstr>10</vt:lpstr>
      <vt:lpstr>11</vt:lpstr>
      <vt:lpstr>12</vt:lpstr>
      <vt:lpstr>13</vt:lpstr>
      <vt:lpstr>14</vt:lpstr>
      <vt:lpstr>15 م</vt:lpstr>
      <vt:lpstr> 16 ف</vt:lpstr>
      <vt:lpstr>17</vt:lpstr>
      <vt:lpstr>18</vt:lpstr>
      <vt:lpstr>19ج</vt:lpstr>
      <vt:lpstr>20</vt:lpstr>
      <vt:lpstr>21</vt:lpstr>
      <vt:lpstr>22</vt:lpstr>
      <vt:lpstr>23</vt:lpstr>
      <vt:lpstr>24</vt:lpstr>
      <vt:lpstr>25ف</vt:lpstr>
      <vt:lpstr>26</vt:lpstr>
      <vt:lpstr>27</vt:lpstr>
      <vt:lpstr>28</vt:lpstr>
      <vt:lpstr>29</vt:lpstr>
      <vt:lpstr>30</vt:lpstr>
      <vt:lpstr>32</vt:lpstr>
      <vt:lpstr>33</vt:lpstr>
      <vt:lpstr>34</vt:lpstr>
      <vt:lpstr>ف35</vt:lpstr>
      <vt:lpstr>36</vt:lpstr>
      <vt:lpstr>37</vt:lpstr>
      <vt:lpstr>38</vt:lpstr>
      <vt:lpstr>39 </vt:lpstr>
      <vt:lpstr>40 </vt:lpstr>
      <vt:lpstr>41 </vt:lpstr>
      <vt:lpstr>42</vt:lpstr>
      <vt:lpstr>43 </vt:lpstr>
      <vt:lpstr>44 </vt:lpstr>
      <vt:lpstr>45 </vt:lpstr>
      <vt:lpstr>46 </vt:lpstr>
      <vt:lpstr>47ف (2)</vt:lpstr>
      <vt:lpstr>48n</vt:lpstr>
      <vt:lpstr>49</vt:lpstr>
      <vt:lpstr>49cont</vt:lpstr>
      <vt:lpstr>50</vt:lpstr>
      <vt:lpstr>51</vt:lpstr>
      <vt:lpstr>52</vt:lpstr>
      <vt:lpstr>53</vt:lpstr>
      <vt:lpstr>54</vt:lpstr>
      <vt:lpstr>55</vt:lpstr>
      <vt:lpstr>Sheet1</vt:lpstr>
      <vt:lpstr>' 16 ف'!Print_Area</vt:lpstr>
      <vt:lpstr>'10'!Print_Area</vt:lpstr>
      <vt:lpstr>'11'!Print_Area</vt:lpstr>
      <vt:lpstr>'12'!Print_Area</vt:lpstr>
      <vt:lpstr>'13'!Print_Area</vt:lpstr>
      <vt:lpstr>'14'!Print_Area</vt:lpstr>
      <vt:lpstr>'15 م'!Print_Area</vt:lpstr>
      <vt:lpstr>'17'!Print_Area</vt:lpstr>
      <vt:lpstr>'18'!Print_Area</vt:lpstr>
      <vt:lpstr>'19ج'!Print_Area</vt:lpstr>
      <vt:lpstr>'2 '!Print_Area</vt:lpstr>
      <vt:lpstr>'20'!Print_Area</vt:lpstr>
      <vt:lpstr>'21'!Print_Area</vt:lpstr>
      <vt:lpstr>'22'!Print_Area</vt:lpstr>
      <vt:lpstr>'23'!Print_Area</vt:lpstr>
      <vt:lpstr>'24'!Print_Area</vt:lpstr>
      <vt:lpstr>'25ف'!Print_Area</vt:lpstr>
      <vt:lpstr>'26'!Print_Area</vt:lpstr>
      <vt:lpstr>'27'!Print_Area</vt:lpstr>
      <vt:lpstr>'28'!Print_Area</vt:lpstr>
      <vt:lpstr>'29'!Print_Area</vt:lpstr>
      <vt:lpstr>'3 '!Print_Area</vt:lpstr>
      <vt:lpstr>'30'!Print_Area</vt:lpstr>
      <vt:lpstr>'32'!Print_Area</vt:lpstr>
      <vt:lpstr>'33'!Print_Area</vt:lpstr>
      <vt:lpstr>'34'!Print_Area</vt:lpstr>
      <vt:lpstr>'36'!Print_Area</vt:lpstr>
      <vt:lpstr>'37'!Print_Area</vt:lpstr>
      <vt:lpstr>'38'!Print_Area</vt:lpstr>
      <vt:lpstr>'39 '!Print_Area</vt:lpstr>
      <vt:lpstr>'4.'!Print_Area</vt:lpstr>
      <vt:lpstr>'40 '!Print_Area</vt:lpstr>
      <vt:lpstr>'41 '!Print_Area</vt:lpstr>
      <vt:lpstr>'43 '!Print_Area</vt:lpstr>
      <vt:lpstr>'44 '!Print_Area</vt:lpstr>
      <vt:lpstr>'45 '!Print_Area</vt:lpstr>
      <vt:lpstr>'46 '!Print_Area</vt:lpstr>
      <vt:lpstr>'47ف (2)'!Print_Area</vt:lpstr>
      <vt:lpstr>'49'!Print_Area</vt:lpstr>
      <vt:lpstr>'5'!Print_Area</vt:lpstr>
      <vt:lpstr>'6'!Print_Area</vt:lpstr>
      <vt:lpstr>'7م'!Print_Area</vt:lpstr>
      <vt:lpstr>'8ف'!Print_Area</vt:lpstr>
      <vt:lpstr>'9'!Print_Area</vt:lpstr>
      <vt:lpstr>ف35!Print_Area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molsa</dc:creator>
  <cp:lastModifiedBy>Mics29</cp:lastModifiedBy>
  <cp:lastPrinted>2019-09-02T04:55:38Z</cp:lastPrinted>
  <dcterms:created xsi:type="dcterms:W3CDTF">2012-02-26T19:26:20Z</dcterms:created>
  <dcterms:modified xsi:type="dcterms:W3CDTF">2019-09-02T05:07:24Z</dcterms:modified>
</cp:coreProperties>
</file>